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updateLinks="always" codeName="ЭтаКнига"/>
  <mc:AlternateContent xmlns:mc="http://schemas.openxmlformats.org/markup-compatibility/2006">
    <mc:Choice Requires="x15">
      <x15ac:absPath xmlns:x15ac="http://schemas.microsoft.com/office/spreadsheetml/2010/11/ac" url="I:\Туризм\2021\Егоровские 2021\"/>
    </mc:Choice>
  </mc:AlternateContent>
  <workbookProtection workbookAlgorithmName="SHA-512" workbookHashValue="oI6tTmEjpBnquwmMRNghjH3QeWQmy1vk2iCUPVTmr8lQ2ovroDu/8szj8Os93GCB/4FmmR14TC/qmhIzBAG7vQ==" workbookSaltValue="Y/LFNRqMHm2+XULGGeaW+Q==" workbookSpinCount="100000" lockStructure="1"/>
  <bookViews>
    <workbookView xWindow="0" yWindow="0" windowWidth="18570" windowHeight="9510" tabRatio="573" activeTab="2"/>
  </bookViews>
  <sheets>
    <sheet name="Общая" sheetId="6" r:id="rId1"/>
    <sheet name="Участники" sheetId="1" r:id="rId2"/>
    <sheet name="Заявка 5кл" sheetId="5" r:id="rId3"/>
    <sheet name="Данные" sheetId="3" state="hidden" r:id="rId4"/>
  </sheets>
  <externalReferences>
    <externalReference r:id="rId5"/>
  </externalReferences>
  <definedNames>
    <definedName name="_xlnm._FilterDatabase" localSheetId="3" hidden="1">Данные!$O$5:$O$6</definedName>
    <definedName name="CategoryList" localSheetId="0">Общая!$B$5:$B$6</definedName>
    <definedName name="CategoryList">#REF!</definedName>
    <definedName name="ColumnTitle1">Участники!$D$4</definedName>
    <definedName name="ColumnTitle2" localSheetId="2">#REF!</definedName>
    <definedName name="ColumnTitle2" localSheetId="0">MainInfo6[[#Headers],[Название команды]]</definedName>
    <definedName name="ColumnTitle2">#REF!</definedName>
    <definedName name="CommandTitle" localSheetId="2">#REF!</definedName>
    <definedName name="CommandTitle" localSheetId="0">MainInfo6[Название команды]</definedName>
    <definedName name="CommandTitle">#REF!</definedName>
    <definedName name="EmployeeList" localSheetId="0">Общая!$C$5:$C$6</definedName>
    <definedName name="EmployeeList">#REF!</definedName>
    <definedName name="FlagPercent">Участники!$H$2</definedName>
    <definedName name="Leader" localSheetId="2">#REF!</definedName>
    <definedName name="Leader" localSheetId="0">MainInfo6[ФИО представителя]</definedName>
    <definedName name="Leader">#REF!</definedName>
    <definedName name="Organisation" localSheetId="2">#REF!</definedName>
    <definedName name="Organisation" localSheetId="0">MainInfo6[Организация]</definedName>
    <definedName name="Organisation">#REF!</definedName>
    <definedName name="_xlnm.Print_Titles" localSheetId="1">Участники!$4:$4</definedName>
    <definedName name="_xlnm.Print_Area" localSheetId="2">'Заявка 5кл'!$A$1:$F$45</definedName>
    <definedName name="_xlnm.Print_Area" localSheetId="1">Участники!$A$1:$T$28</definedName>
  </definedNames>
  <calcPr calcId="162913"/>
</workbook>
</file>

<file path=xl/calcChain.xml><?xml version="1.0" encoding="utf-8"?>
<calcChain xmlns="http://schemas.openxmlformats.org/spreadsheetml/2006/main">
  <c r="C8" i="5" l="1"/>
  <c r="P5" i="1"/>
  <c r="P6" i="1"/>
  <c r="P7" i="1"/>
  <c r="P8" i="1"/>
  <c r="P9" i="1"/>
  <c r="P10" i="1"/>
  <c r="P11" i="1"/>
  <c r="P12" i="1"/>
  <c r="P13" i="1"/>
  <c r="P14" i="1"/>
  <c r="P15" i="1"/>
  <c r="P16" i="1"/>
  <c r="P17" i="1"/>
  <c r="P18" i="1"/>
  <c r="P19" i="1"/>
  <c r="P20" i="1"/>
  <c r="P21" i="1"/>
  <c r="P22" i="1"/>
  <c r="P23" i="1"/>
  <c r="P24" i="1"/>
  <c r="P25" i="1"/>
  <c r="P26" i="1"/>
  <c r="P27" i="1"/>
  <c r="P28" i="1"/>
  <c r="B38" i="5"/>
  <c r="A16" i="5"/>
  <c r="D19" i="5" l="1" a="1"/>
  <c r="D19" i="5" s="1"/>
  <c r="D20" i="5" a="1"/>
  <c r="D20" i="5" s="1"/>
  <c r="D21" i="5" a="1"/>
  <c r="D21" i="5" s="1"/>
  <c r="D22" i="5" a="1"/>
  <c r="D22" i="5" s="1"/>
  <c r="D23" i="5" a="1"/>
  <c r="D23" i="5" s="1"/>
  <c r="D24" i="5" a="1"/>
  <c r="D24" i="5" s="1"/>
  <c r="D25" i="5" a="1"/>
  <c r="D25" i="5" s="1"/>
  <c r="D26" i="5" a="1"/>
  <c r="D26" i="5" s="1"/>
  <c r="D27" i="5" a="1"/>
  <c r="D27" i="5" s="1"/>
  <c r="D28" i="5" a="1"/>
  <c r="D28" i="5" s="1"/>
  <c r="D29" i="5" a="1"/>
  <c r="D29" i="5" s="1"/>
  <c r="D30" i="5" a="1"/>
  <c r="D30"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C30" i="5" a="1"/>
  <c r="C30" i="5" s="1"/>
  <c r="B19" i="5" a="1"/>
  <c r="B19" i="5" s="1"/>
  <c r="A19" i="5" s="1" a="1"/>
  <c r="A19" i="5" s="1"/>
  <c r="B20" i="5" a="1"/>
  <c r="B20" i="5" s="1"/>
  <c r="A20" i="5" s="1" a="1"/>
  <c r="A20" i="5" s="1"/>
  <c r="B21" i="5" a="1"/>
  <c r="B21" i="5" s="1"/>
  <c r="A21" i="5" s="1" a="1"/>
  <c r="A21" i="5" s="1"/>
  <c r="B22" i="5" a="1"/>
  <c r="B22" i="5" s="1"/>
  <c r="A22" i="5" s="1" a="1"/>
  <c r="A22" i="5" s="1"/>
  <c r="B23" i="5" a="1"/>
  <c r="B23" i="5" s="1"/>
  <c r="A23" i="5" s="1" a="1"/>
  <c r="A23" i="5" s="1"/>
  <c r="B24" i="5" a="1"/>
  <c r="B24" i="5" s="1"/>
  <c r="A24" i="5" s="1" a="1"/>
  <c r="A24" i="5" s="1"/>
  <c r="B25" i="5" a="1"/>
  <c r="B25" i="5" s="1"/>
  <c r="A25" i="5" s="1" a="1"/>
  <c r="A25" i="5" s="1"/>
  <c r="B26" i="5" a="1"/>
  <c r="B26" i="5" s="1"/>
  <c r="A26" i="5" s="1" a="1"/>
  <c r="A26" i="5" s="1"/>
  <c r="B27" i="5" a="1"/>
  <c r="B27" i="5" s="1"/>
  <c r="A27" i="5" s="1" a="1"/>
  <c r="A27" i="5" s="1"/>
  <c r="B28" i="5" a="1"/>
  <c r="B28" i="5" s="1"/>
  <c r="A28" i="5" s="1" a="1"/>
  <c r="A28" i="5" s="1"/>
  <c r="B29" i="5" a="1"/>
  <c r="B29" i="5" s="1"/>
  <c r="A29" i="5" s="1" a="1"/>
  <c r="A29" i="5" s="1"/>
  <c r="B30" i="5" a="1"/>
  <c r="B30" i="5" s="1"/>
  <c r="A30" i="5" s="1" a="1"/>
  <c r="A30" i="5" s="1"/>
  <c r="E30" i="5" l="1"/>
  <c r="E26" i="5"/>
  <c r="E22" i="5"/>
  <c r="E29" i="5"/>
  <c r="E25" i="5"/>
  <c r="E21" i="5"/>
  <c r="E28" i="5"/>
  <c r="E24" i="5"/>
  <c r="E20" i="5"/>
  <c r="E27" i="5"/>
  <c r="E23" i="5"/>
  <c r="E19" i="5"/>
  <c r="H2" i="1"/>
  <c r="I1" i="1" s="1"/>
  <c r="B5" i="1" l="1"/>
  <c r="O5" i="1"/>
  <c r="B6" i="1"/>
  <c r="O6" i="1"/>
  <c r="B7" i="1"/>
  <c r="O7" i="1"/>
  <c r="B8" i="1"/>
  <c r="O8" i="1"/>
  <c r="B9" i="1"/>
  <c r="O9" i="1"/>
  <c r="B10" i="1"/>
  <c r="O10" i="1"/>
  <c r="B11" i="1"/>
  <c r="O11" i="1"/>
  <c r="B12" i="1"/>
  <c r="O12" i="1"/>
  <c r="B13" i="1"/>
  <c r="O13" i="1"/>
  <c r="B14" i="1"/>
  <c r="O14" i="1"/>
  <c r="B15" i="1"/>
  <c r="O15" i="1"/>
  <c r="B16" i="1"/>
  <c r="O16" i="1"/>
  <c r="B17" i="1"/>
  <c r="B18" i="1"/>
  <c r="B19" i="1"/>
  <c r="B20" i="1"/>
  <c r="B21" i="1"/>
  <c r="B22" i="1"/>
  <c r="B23" i="1"/>
  <c r="B24" i="1"/>
  <c r="B25" i="1"/>
  <c r="B26" i="1"/>
  <c r="B27" i="1"/>
  <c r="B28" i="1"/>
  <c r="C11" i="5"/>
  <c r="O23" i="1" l="1"/>
  <c r="O17" i="1"/>
  <c r="O21" i="1"/>
  <c r="O22" i="1"/>
  <c r="O24" i="1"/>
  <c r="O25" i="1"/>
  <c r="O26" i="1"/>
  <c r="O28" i="1"/>
  <c r="O27" i="1"/>
  <c r="O20" i="1" l="1"/>
  <c r="O19" i="1"/>
  <c r="O18" i="1"/>
  <c r="O2" i="1" l="1"/>
</calcChain>
</file>

<file path=xl/sharedStrings.xml><?xml version="1.0" encoding="utf-8"?>
<sst xmlns="http://schemas.openxmlformats.org/spreadsheetml/2006/main" count="336" uniqueCount="255">
  <si>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</si>
  <si>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</si>
  <si>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</si>
  <si>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</si>
  <si>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</si>
  <si>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</si>
  <si>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</si>
  <si>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</si>
  <si>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</si>
  <si>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</si>
  <si>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</si>
  <si>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</si>
  <si>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</si>
  <si>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</si>
  <si>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</si>
  <si>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</si>
  <si>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</si>
  <si>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</si>
  <si>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П\п</t>
  </si>
  <si>
    <t>Макс</t>
  </si>
  <si>
    <t xml:space="preserve"> </t>
  </si>
  <si>
    <t>Да</t>
  </si>
  <si>
    <t>Нет</t>
  </si>
  <si>
    <t>Взносы</t>
  </si>
  <si>
    <t>участие</t>
  </si>
  <si>
    <t>страховка</t>
  </si>
  <si>
    <t>Деньги</t>
  </si>
  <si>
    <t>Готово</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</si>
  <si>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</si>
  <si>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</si>
  <si>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</si>
  <si>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</si>
  <si>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</si>
  <si>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</si>
  <si>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</si>
  <si>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</si>
  <si>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</si>
  <si>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</si>
  <si>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</si>
  <si>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</si>
  <si>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</si>
  <si>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</si>
  <si>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</si>
  <si>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</si>
  <si>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</si>
  <si>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</si>
  <si>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</si>
  <si>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</si>
  <si>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</si>
  <si>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</si>
  <si>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</si>
  <si>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</si>
  <si>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</si>
  <si>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</si>
  <si>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</si>
  <si>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</si>
  <si>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</si>
  <si>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</si>
  <si>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</si>
  <si>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</si>
  <si>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</si>
  <si>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</si>
  <si>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</si>
  <si>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</si>
  <si>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</si>
  <si>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</si>
  <si>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</si>
  <si>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</si>
  <si>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</si>
  <si>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</si>
  <si>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</si>
  <si>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</si>
  <si>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</si>
  <si>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</si>
  <si>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</si>
  <si>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</si>
  <si>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</si>
  <si>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</si>
  <si>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</si>
  <si>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</si>
  <si>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</si>
  <si>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</si>
  <si>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</si>
  <si>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</si>
  <si>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</si>
  <si>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</si>
  <si>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</si>
  <si>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</si>
  <si>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</si>
  <si>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</si>
  <si>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</si>
  <si>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</si>
  <si>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</si>
  <si>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</si>
  <si>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</si>
  <si>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</si>
  <si>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</si>
  <si>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</si>
  <si>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</si>
  <si>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</si>
  <si>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</si>
  <si>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</si>
  <si>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</si>
  <si>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</si>
  <si>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</si>
  <si>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</si>
  <si>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</si>
  <si>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</si>
  <si>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</si>
  <si>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</si>
  <si>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</si>
  <si>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</si>
  <si>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</si>
  <si>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</si>
  <si>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</si>
  <si>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</si>
  <si>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</si>
  <si>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</si>
  <si>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</si>
  <si>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</si>
  <si>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</si>
  <si>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</si>
  <si>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</si>
  <si>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</si>
  <si>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</si>
  <si>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</si>
  <si>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</si>
  <si>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</si>
  <si>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</si>
  <si>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</si>
  <si>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</si>
  <si>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</si>
  <si>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</si>
  <si>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</si>
  <si>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</si>
  <si>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</si>
  <si>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</si>
  <si>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</si>
  <si>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</si>
  <si>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</si>
  <si>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</si>
  <si>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</si>
  <si>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</si>
  <si>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</si>
  <si>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</si>
  <si>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</si>
  <si>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</si>
  <si>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</si>
  <si>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</si>
  <si>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</si>
  <si>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</si>
  <si>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</si>
  <si>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</si>
  <si>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</si>
  <si>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</si>
  <si>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</si>
  <si>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</si>
  <si>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</si>
  <si>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</si>
  <si>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</si>
  <si>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</si>
  <si>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</si>
  <si>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</si>
  <si>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</si>
  <si>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</si>
  <si>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</si>
  <si>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</si>
  <si>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</si>
  <si>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</si>
  <si>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</si>
  <si>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</si>
  <si>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</si>
  <si>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</si>
  <si>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</si>
  <si>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</si>
  <si>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</si>
  <si>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</si>
  <si>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</si>
  <si>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</si>
  <si>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</si>
  <si>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</si>
  <si>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</si>
  <si>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</si>
  <si>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</si>
  <si>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</si>
  <si>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</si>
  <si>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</si>
  <si>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</si>
  <si>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</si>
  <si>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</si>
  <si>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</si>
  <si>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</si>
  <si>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</si>
  <si>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</si>
  <si>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</si>
  <si>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</si>
  <si>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</si>
  <si>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</si>
  <si>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</si>
  <si>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</si>
  <si>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</si>
  <si>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Университет ИТМО</t>
  </si>
  <si>
    <t>Иванов Иван Иванович</t>
  </si>
  <si>
    <t>email@gmail.com</t>
  </si>
  <si>
    <t>Название команды</t>
  </si>
  <si>
    <t>Класс дистанции</t>
  </si>
  <si>
    <t>от</t>
  </si>
  <si>
    <t>название командирующей организации</t>
  </si>
  <si>
    <t>телефон, e-mail</t>
  </si>
  <si>
    <t>ЗАЯВКА</t>
  </si>
  <si>
    <t>НА УЧАСТИЕ в СОРЕВНОВАНИЯХ</t>
  </si>
  <si>
    <t>№ п/п</t>
  </si>
  <si>
    <t>ПРИМЕЧАНИЕ</t>
  </si>
  <si>
    <t>М.П.</t>
  </si>
  <si>
    <t>Печать медицинского учреждения</t>
  </si>
  <si>
    <t>подпись врача</t>
  </si>
  <si>
    <t>расшифровка подписи врача</t>
  </si>
  <si>
    <t>Приложение к заявке: (на каждого)</t>
  </si>
  <si>
    <t>в том числе _______________________________________________________________________</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</si>
  <si>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</si>
  <si>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</si>
  <si>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</si>
  <si>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</si>
  <si>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</si>
  <si>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</si>
  <si>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</si>
  <si>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</si>
  <si>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</si>
  <si>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Фамилия</t>
  </si>
  <si>
    <t>Имя</t>
  </si>
  <si>
    <t>паспорт, приказ о разряде (если требуется), медицинский допуск, страховой полис.</t>
  </si>
  <si>
    <t>Отчество</t>
  </si>
  <si>
    <t>Фамилия, Имя, Отчество участника</t>
  </si>
  <si>
    <t>Дата и год рождения</t>
  </si>
  <si>
    <t>Спортивный разряд</t>
  </si>
  <si>
    <t>Врач ___________ /____________________________________ /</t>
  </si>
  <si>
    <t>Тип связки</t>
  </si>
  <si>
    <t>ФИО не допущенных</t>
  </si>
  <si>
    <t>подпись</t>
  </si>
  <si>
    <t>/_____________/</t>
  </si>
  <si>
    <t>Желаемые день и время старта</t>
  </si>
  <si>
    <t>Номер группы</t>
  </si>
  <si>
    <t>В главную судейскую коллегию</t>
  </si>
  <si>
    <t>Всего допущено к соревнованиям ______ человек. Не допущено к соревнованиям ____человек,</t>
  </si>
  <si>
    <t>Руководитель</t>
  </si>
  <si>
    <t xml:space="preserve">   В следующем составе:</t>
  </si>
  <si>
    <t>МЕДИЦИНСКИЙ ДОПУСК 
слово "Допущен", подпись и печать врача напротив каждого участника</t>
  </si>
  <si>
    <t>Чемпионат Санкт-Петербурга по спортивному туризму в дисциплине "дистанция - горная - группа"</t>
  </si>
  <si>
    <t>Чемпионата Санкт-Петербурга</t>
  </si>
  <si>
    <t>по спортивному в дисциплине</t>
  </si>
  <si>
    <t>"дистанция - горная - группа"</t>
  </si>
  <si>
    <t xml:space="preserve">28-30 мая 2021 года </t>
  </si>
  <si>
    <t>Выборгский район Ленинградской области,  массив «Пальцево»</t>
  </si>
  <si>
    <t>ЖЖ</t>
  </si>
  <si>
    <t>ММ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</si>
</sst>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Over/Under flag&quot;;&quot;&quot;;&quot;&quot;"/>
    <numFmt numFmtId="165" formatCode="#,##0\ &quot;₽&quot;;[Red]#,##0\ &quot;₽&quot;"/>
    <numFmt numFmtId="166" formatCode="###########\+0\(000\)\ 000\-00\-00"/>
  </numFmts>
  <fonts count="43"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
      <sz val="11"/>
      <color theme="3" tint="-0.499984740745262"/>
      <name val="Century Gothic"/>
      <family val="2"/>
      <charset val="204"/>
      <scheme val="minor"/>
    </font>
    <font>
      <sz val="12"/>
      <color theme="3" tint="-0.499984740745262"/>
      <name val="Times New Roman"/>
      <family val="1"/>
      <charset val="204"/>
    </font>
    <font>
      <b/>
      <sz val="12"/>
      <color theme="3" tint="-0.499984740745262"/>
      <name val="Times New Roman"/>
      <family val="1"/>
      <charset val="204"/>
    </font>
    <font>
      <sz val="11"/>
      <color theme="3" tint="-0.499984740745262"/>
      <name val="Times New Roman"/>
      <family val="1"/>
      <charset val="204"/>
    </font>
    <font>
      <b/>
      <sz val="16"/>
      <color theme="3" tint="-0.499984740745262"/>
      <name val="Times New Roman"/>
      <family val="1"/>
      <charset val="204"/>
    </font>
    <font>
      <i/>
      <sz val="12"/>
      <color theme="3" tint="-0.499984740745262"/>
      <name val="Times New Roman"/>
      <family val="1"/>
      <charset val="204"/>
    </font>
    <font>
      <i/>
      <sz val="11"/>
      <color theme="3" tint="-0.499984740745262"/>
      <name val="Times New Roman"/>
      <family val="1"/>
      <charset val="204"/>
    </font>
    <font>
      <i/>
      <sz val="12"/>
      <name val="Times New Roman"/>
      <family val="1"/>
      <charset val="204"/>
    </font>
    <font>
      <sz val="12"/>
      <name val="Times New Roman"/>
      <family val="1"/>
      <charset val="204"/>
    </font>
    <font>
      <sz val="11"/>
      <name val="Times New Roman"/>
      <family val="1"/>
      <charset val="204"/>
    </font>
    <font>
      <b/>
      <sz val="11"/>
      <color theme="3" tint="-0.499984740745262"/>
      <name val="Times New Roman"/>
      <family val="1"/>
      <charset val="204"/>
    </font>
    <font>
      <i/>
      <sz val="10"/>
      <name val="Times New Roman"/>
      <family val="1"/>
      <charset val="204"/>
    </font>
    <font>
      <i/>
      <sz val="10"/>
      <color theme="2" tint="-0.499984740745262"/>
      <name val="Times New Roman"/>
      <family val="1"/>
      <charset val="204"/>
    </font>
    <font>
      <i/>
      <sz val="10"/>
      <color theme="2" tint="-0.249977111117893"/>
      <name val="Times New Roman"/>
      <family val="1"/>
      <charset val="204"/>
    </font>
    <font>
      <sz val="11"/>
      <color theme="0"/>
      <name val="Century Gothic"/>
      <scheme val="minor"/>
    </font>
  </fonts>
  <fills count="4">
    <fill>
      <patternFill patternType="none"/>
    </fill>
    <fill>
      <patternFill patternType="gray125"/>
    </fill>
    <fill>
      <patternFill patternType="solid">
        <fgColor theme="2"/>
        <bgColor indexed="64"/>
      </patternFill>
    </fill>
    <fill>
      <patternFill patternType="solid">
        <fgColor rgb="FFFFFFCC"/>
      </patternFill>
    </fill>
  </fills>
  <borders count="18">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theme="9" tint="0.79998168889431442"/>
      </right>
      <top/>
      <bottom/>
      <diagonal/>
    </border>
    <border>
      <left style="thin">
        <color theme="9" tint="0.79998168889431442"/>
      </left>
      <right style="thin">
        <color theme="9" tint="0.79998168889431442"/>
      </right>
      <top/>
      <bottom/>
      <diagonal/>
    </border>
    <border>
      <left style="thin">
        <color theme="9" tint="0.79998168889431442"/>
      </left>
      <right/>
      <top/>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1" fillId="0" borderId="0" applyNumberFormat="0" applyFill="0" applyBorder="0" applyAlignment="0" applyProtection="0">
      <alignment vertical="center"/>
    </xf>
    <xf numFmtId="0" fontId="16" fillId="0" borderId="0"/>
  </cellStyleXfs>
  <cellXfs count="87">
    <xf numFmtId="0" fontId="0" fillId="0" borderId="0" xfId="0">
      <alignment vertical="center"/>
    </xf>
    <xf numFmtId="14" fontId="0" fillId="0" borderId="0" xfId="8" applyFont="1" applyAlignment="1">
      <alignment vertical="center"/>
    </xf>
    <xf numFmtId="0" fontId="3" fillId="0" borderId="0" xfId="1" applyAlignment="1">
      <alignment vertical="center"/>
    </xf>
    <xf numFmtId="0" fontId="0" fillId="0" borderId="0" xfId="0" applyAlignment="1">
      <alignment horizontal="right" vertical="center"/>
    </xf>
    <xf numFmtId="0" fontId="4" fillId="0" borderId="0" xfId="9" applyAlignment="1">
      <alignment vertical="center"/>
    </xf>
    <xf numFmtId="0" fontId="6" fillId="0" borderId="0" xfId="6" applyAlignment="1">
      <alignment horizontal="center" vertical="center" wrapText="1"/>
    </xf>
    <xf numFmtId="0" fontId="14" fillId="0" borderId="0" xfId="5" applyFont="1" applyAlignment="1">
      <alignment horizontal="center" vertical="center" wrapText="1"/>
    </xf>
    <xf numFmtId="0" fontId="8" fillId="0" borderId="0" xfId="5" applyAlignment="1" applyProtection="1">
      <alignment horizontal="center" vertical="center" wrapText="1"/>
      <protection locked="0"/>
    </xf>
    <xf numFmtId="0" fontId="0" fillId="0" borderId="0" xfId="0" applyProtection="1">
      <alignment vertical="center"/>
      <protection hidden="1"/>
    </xf>
    <xf numFmtId="0" fontId="0" fillId="0" borderId="0" xfId="0" applyAlignment="1" applyProtection="1">
      <alignment horizontal="left" vertical="center"/>
      <protection hidden="1"/>
    </xf>
    <xf numFmtId="165" fontId="15" fillId="0" borderId="0" xfId="5" applyNumberFormat="1" applyFont="1" applyAlignment="1" applyProtection="1">
      <alignment horizontal="center" vertical="center" wrapText="1"/>
      <protection hidden="1"/>
    </xf>
    <xf numFmtId="0" fontId="6" fillId="0" borderId="0" xfId="6" applyAlignment="1" applyProtection="1">
      <alignment horizontal="center" vertical="center" wrapText="1"/>
      <protection locked="0"/>
    </xf>
    <xf numFmtId="14" fontId="6" fillId="0" borderId="0" xfId="6" applyNumberFormat="1" applyAlignment="1" applyProtection="1">
      <alignment horizontal="center" vertical="center" wrapText="1"/>
      <protection locked="0"/>
    </xf>
    <xf numFmtId="0" fontId="16" fillId="0" borderId="0" xfId="17" applyAlignment="1">
      <alignment horizontal="left" wrapText="1" readingOrder="1"/>
    </xf>
    <xf numFmtId="0" fontId="16" fillId="0" borderId="0" xfId="17" applyAlignment="1">
      <alignment wrapText="1"/>
    </xf>
    <xf numFmtId="0" fontId="20" fillId="0" borderId="0" xfId="5" applyFont="1" applyAlignment="1">
      <alignment horizontal="center" vertical="center" wrapText="1"/>
    </xf>
    <xf numFmtId="0" fontId="6" fillId="0" borderId="0" xfId="6" applyAlignment="1" applyProtection="1">
      <alignment horizontal="center" vertical="center" textRotation="90" wrapText="1"/>
      <protection locked="0"/>
    </xf>
    <xf numFmtId="165" fontId="22" fillId="0" borderId="0" xfId="0" applyNumberFormat="1" applyFont="1" applyAlignment="1">
      <alignment horizontal="center"/>
    </xf>
    <xf numFmtId="0" fontId="21" fillId="0" borderId="10" xfId="0" applyFont="1" applyBorder="1" applyAlignment="1">
      <alignment horizontal="center" vertical="top"/>
    </xf>
    <xf numFmtId="0" fontId="26" fillId="0" borderId="0" xfId="5" applyFont="1" applyAlignment="1" applyProtection="1">
      <alignment horizontal="center" vertical="center" wrapText="1"/>
      <protection hidden="1"/>
    </xf>
    <xf numFmtId="0" fontId="6" fillId="0" borderId="0" xfId="6" applyAlignment="1" applyProtection="1">
      <alignment horizontal="center" vertical="center" wrapText="1"/>
      <protection locked="0" hidden="1"/>
    </xf>
    <xf numFmtId="165" fontId="24" fillId="0" borderId="0" xfId="5" applyNumberFormat="1" applyFont="1" applyAlignment="1" applyProtection="1">
      <alignment horizontal="center" vertical="center" wrapText="1"/>
      <protection locked="0" hidden="1"/>
    </xf>
    <xf numFmtId="49" fontId="25" fillId="0" borderId="0" xfId="5" applyNumberFormat="1" applyFont="1" applyAlignment="1" applyProtection="1">
      <alignment horizontal="center" vertical="center" wrapText="1"/>
      <protection locked="0" hidden="1"/>
    </xf>
    <xf numFmtId="0" fontId="8" fillId="0" borderId="0" xfId="5" applyProtection="1">
      <alignment horizontal="left" vertical="center" wrapText="1" indent="1"/>
      <protection locked="0"/>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4" fillId="0" borderId="0" xfId="9" applyAlignment="1" applyProtection="1">
      <alignment vertical="center"/>
      <protection hidden="1"/>
    </xf>
    <xf numFmtId="0" fontId="6" fillId="0" borderId="0" xfId="6" applyBorder="1" applyAlignment="1" applyProtection="1">
      <alignment horizontal="center" vertical="center" wrapText="1"/>
      <protection hidden="1"/>
    </xf>
    <xf numFmtId="0" fontId="17" fillId="0" borderId="0" xfId="5" applyFont="1" applyBorder="1" applyAlignment="1" applyProtection="1">
      <alignment horizontal="center" vertical="center" wrapText="1"/>
      <protection hidden="1"/>
    </xf>
    <xf numFmtId="0" fontId="18" fillId="0" borderId="0" xfId="5" applyFont="1" applyBorder="1" applyAlignment="1" applyProtection="1">
      <alignment horizontal="center" vertical="center" wrapText="1"/>
      <protection hidden="1"/>
    </xf>
    <xf numFmtId="0" fontId="19" fillId="0" borderId="0" xfId="16" applyFont="1" applyBorder="1" applyAlignment="1" applyProtection="1">
      <alignment horizontal="center" vertical="center" wrapText="1"/>
      <protection hidden="1"/>
    </xf>
    <xf numFmtId="0" fontId="12" fillId="0" borderId="15" xfId="5" applyFont="1" applyBorder="1" applyAlignment="1" applyProtection="1">
      <alignment horizontal="center" vertical="center" wrapText="1"/>
      <protection locked="0" hidden="1"/>
    </xf>
    <xf numFmtId="0" fontId="8" fillId="0" borderId="16" xfId="5" applyBorder="1" applyAlignment="1" applyProtection="1">
      <alignment horizontal="center" vertical="center" wrapText="1"/>
      <protection locked="0" hidden="1"/>
    </xf>
    <xf numFmtId="166" fontId="8" fillId="0" borderId="16" xfId="5" applyNumberFormat="1" applyBorder="1" applyAlignment="1" applyProtection="1">
      <alignment horizontal="center" vertical="center" wrapText="1"/>
      <protection locked="0" hidden="1"/>
    </xf>
    <xf numFmtId="0" fontId="11" fillId="0" borderId="17" xfId="16" applyBorder="1" applyAlignment="1" applyProtection="1">
      <alignment horizontal="center" vertical="center" wrapText="1"/>
      <protection locked="0" hidden="1"/>
    </xf>
    <xf numFmtId="0" fontId="28" fillId="0" borderId="0" xfId="0" applyFont="1" applyAlignment="1" applyProtection="1">
      <alignment horizontal="center" vertical="center" wrapText="1"/>
      <protection hidden="1"/>
    </xf>
    <xf numFmtId="0" fontId="6" fillId="0" borderId="0" xfId="6" applyAlignment="1" applyProtection="1">
      <alignment horizontal="center" vertical="center"/>
      <protection locked="0" hidden="1"/>
    </xf>
    <xf numFmtId="0" fontId="29" fillId="0" borderId="0" xfId="0" applyFont="1">
      <alignment vertical="center"/>
    </xf>
    <xf numFmtId="0" fontId="29" fillId="0" borderId="0" xfId="0" applyFont="1" applyAlignment="1">
      <alignment horizontal="right" vertical="center"/>
    </xf>
    <xf numFmtId="0" fontId="31" fillId="0" borderId="0" xfId="0" applyFont="1">
      <alignment vertical="center"/>
    </xf>
    <xf numFmtId="0" fontId="29" fillId="0" borderId="0" xfId="0" applyFont="1" applyAlignment="1">
      <alignment vertical="top"/>
    </xf>
    <xf numFmtId="0" fontId="33" fillId="0" borderId="0" xfId="0" applyFont="1" applyAlignment="1">
      <alignment horizontal="right" vertical="center"/>
    </xf>
    <xf numFmtId="0" fontId="37" fillId="0" borderId="11" xfId="0" applyFont="1" applyBorder="1" applyAlignment="1" applyProtection="1">
      <alignment horizontal="center" vertical="center" textRotation="90"/>
      <protection hidden="1"/>
    </xf>
    <xf numFmtId="0" fontId="37" fillId="0" borderId="11" xfId="0" applyFont="1" applyBorder="1" applyAlignment="1" applyProtection="1">
      <alignment horizontal="center" vertical="center" wrapText="1"/>
      <protection hidden="1"/>
    </xf>
    <xf numFmtId="0" fontId="37" fillId="0" borderId="11" xfId="0" applyFont="1" applyBorder="1" applyAlignment="1" applyProtection="1">
      <alignment horizontal="center" vertical="center" textRotation="90" wrapText="1"/>
      <protection hidden="1"/>
    </xf>
    <xf numFmtId="0" fontId="38" fillId="0" borderId="9" xfId="0" applyFont="1" applyBorder="1" applyAlignment="1">
      <alignment horizontal="center" vertical="center"/>
    </xf>
    <xf numFmtId="0" fontId="31" fillId="0" borderId="12" xfId="0" applyFont="1" applyBorder="1" applyAlignment="1">
      <alignment horizontal="center" vertical="center"/>
    </xf>
    <xf numFmtId="0" fontId="31" fillId="0" borderId="14" xfId="0" applyFont="1" applyBorder="1" applyAlignment="1">
      <alignment horizontal="center" vertical="center"/>
    </xf>
    <xf numFmtId="0" fontId="31" fillId="0" borderId="9" xfId="0" applyFont="1" applyBorder="1" applyAlignment="1">
      <alignment horizontal="center" vertical="center"/>
    </xf>
    <xf numFmtId="0" fontId="38" fillId="0" borderId="11" xfId="0" applyFont="1" applyBorder="1" applyAlignment="1">
      <alignment horizontal="center" vertical="center"/>
    </xf>
    <xf numFmtId="0" fontId="31" fillId="0" borderId="11" xfId="0" applyFont="1" applyBorder="1" applyAlignment="1">
      <alignment horizontal="center" vertical="center"/>
    </xf>
    <xf numFmtId="0" fontId="31" fillId="0" borderId="0" xfId="0" applyFont="1" applyAlignment="1">
      <alignment horizontal="center" vertical="center"/>
    </xf>
    <xf numFmtId="0" fontId="36" fillId="0" borderId="0" xfId="0" applyFont="1" applyAlignment="1" applyProtection="1">
      <protection hidden="1"/>
    </xf>
    <xf numFmtId="0" fontId="39" fillId="0" borderId="0" xfId="0" applyFont="1" applyAlignment="1" applyProtection="1">
      <protection hidden="1"/>
    </xf>
    <xf numFmtId="0" fontId="29" fillId="0" borderId="0" xfId="0" applyFont="1" applyAlignment="1">
      <alignment horizontal="left" vertical="center" indent="1"/>
    </xf>
    <xf numFmtId="0" fontId="29" fillId="0" borderId="0" xfId="0" applyFont="1" applyAlignment="1">
      <alignment horizontal="left" vertical="center"/>
    </xf>
    <xf numFmtId="0" fontId="39" fillId="0" borderId="0" xfId="0" applyFont="1" applyAlignment="1" applyProtection="1">
      <alignment horizontal="left"/>
      <protection hidden="1"/>
    </xf>
    <xf numFmtId="0" fontId="35" fillId="0" borderId="0" xfId="0" applyFont="1" applyAlignment="1" applyProtection="1">
      <protection hidden="1"/>
    </xf>
    <xf numFmtId="14" fontId="31" fillId="0" borderId="12" xfId="0" applyNumberFormat="1" applyFont="1" applyBorder="1" applyAlignment="1">
      <alignment horizontal="center" vertical="center"/>
    </xf>
    <xf numFmtId="14" fontId="31" fillId="0" borderId="9" xfId="0" applyNumberFormat="1" applyFont="1" applyBorder="1" applyAlignment="1">
      <alignment horizontal="center" vertical="center"/>
    </xf>
    <xf numFmtId="14" fontId="31" fillId="0" borderId="11" xfId="0" applyNumberFormat="1" applyFont="1" applyBorder="1" applyAlignment="1">
      <alignment horizontal="center" vertical="center"/>
    </xf>
    <xf numFmtId="0" fontId="39" fillId="0" borderId="0" xfId="0" applyFont="1" applyAlignment="1" applyProtection="1">
      <alignment horizontal="right"/>
      <protection hidden="1"/>
    </xf>
    <xf numFmtId="0" fontId="36" fillId="0" borderId="0" xfId="0" applyFont="1" applyAlignment="1" applyProtection="1">
      <alignment horizontal="left"/>
      <protection hidden="1"/>
    </xf>
    <xf numFmtId="0" fontId="39" fillId="0" borderId="0" xfId="0" applyFont="1" applyAlignment="1" applyProtection="1">
      <alignment horizontal="center"/>
      <protection hidden="1"/>
    </xf>
    <xf numFmtId="0" fontId="29" fillId="0" borderId="0" xfId="0" applyFont="1" applyAlignment="1">
      <alignment horizontal="center" vertical="center"/>
    </xf>
    <xf numFmtId="0" fontId="0" fillId="0" borderId="0" xfId="0" applyAlignment="1">
      <alignment horizontal="center" vertical="center"/>
    </xf>
    <xf numFmtId="1" fontId="13" fillId="0" borderId="7" xfId="2" applyNumberFormat="1" applyFont="1" applyBorder="1">
      <alignment horizontal="center" vertical="center"/>
    </xf>
    <xf numFmtId="1" fontId="13" fillId="0" borderId="0" xfId="2" applyNumberFormat="1" applyFont="1" applyBorder="1">
      <alignment horizontal="center" vertical="center"/>
    </xf>
    <xf numFmtId="0" fontId="23" fillId="0" borderId="0" xfId="0" applyFont="1" applyAlignment="1">
      <alignment horizontal="center" vertical="top" wrapText="1"/>
    </xf>
    <xf numFmtId="49" fontId="32" fillId="0" borderId="12" xfId="0" applyNumberFormat="1" applyFont="1" applyBorder="1" applyAlignment="1">
      <alignment horizontal="center" vertical="center"/>
    </xf>
    <xf numFmtId="0" fontId="30" fillId="0" borderId="8" xfId="0" applyFont="1" applyBorder="1" applyAlignment="1">
      <alignment horizontal="center" vertical="center" wrapText="1"/>
    </xf>
    <xf numFmtId="0" fontId="41" fillId="0" borderId="0" xfId="0" applyFont="1" applyAlignment="1">
      <alignment horizontal="center" vertical="center"/>
    </xf>
    <xf numFmtId="0" fontId="39" fillId="0" borderId="0" xfId="0" applyFont="1" applyAlignment="1" applyProtection="1">
      <alignment horizontal="center"/>
      <protection hidden="1"/>
    </xf>
    <xf numFmtId="0" fontId="32" fillId="0" borderId="0" xfId="0" applyFont="1" applyAlignment="1">
      <alignment horizontal="center" vertical="center"/>
    </xf>
    <xf numFmtId="0" fontId="35" fillId="0" borderId="0" xfId="0" applyFont="1" applyAlignment="1" applyProtection="1">
      <alignment horizontal="center" vertical="center" wrapText="1"/>
      <protection hidden="1"/>
    </xf>
    <xf numFmtId="0" fontId="36" fillId="0" borderId="8" xfId="0" applyFont="1" applyBorder="1" applyAlignment="1" applyProtection="1">
      <alignment horizontal="left" vertical="center" wrapText="1"/>
      <protection hidden="1"/>
    </xf>
    <xf numFmtId="0" fontId="40" fillId="0" borderId="10" xfId="0" applyFont="1" applyBorder="1" applyAlignment="1">
      <alignment horizontal="center" vertical="center"/>
    </xf>
    <xf numFmtId="0" fontId="34" fillId="0" borderId="8" xfId="0" applyFont="1" applyBorder="1" applyAlignment="1">
      <alignment horizontal="center" vertical="center"/>
    </xf>
    <xf numFmtId="0" fontId="27" fillId="0" borderId="0" xfId="0" applyFont="1" applyAlignment="1" applyProtection="1">
      <alignment horizontal="center" vertical="center" wrapText="1"/>
      <protection hidden="1"/>
    </xf>
    <xf numFmtId="0" fontId="32" fillId="0" borderId="13" xfId="0" applyNumberFormat="1" applyFont="1" applyBorder="1" applyAlignment="1">
      <alignment horizontal="center" vertical="center"/>
    </xf>
    <xf numFmtId="0" fontId="42" fillId="0" borderId="0" xfId="0" applyFont="1" applyAlignment="1" applyProtection="1">
      <alignment horizontal="center" vertical="center" wrapText="1"/>
      <protection hidden="1"/>
    </xf>
    <xf numFmtId="0" fontId="31" fillId="0" borderId="12" xfId="0" applyFont="1" applyBorder="1" applyAlignment="1">
      <alignment horizontal="left" vertical="center" wrapText="1"/>
    </xf>
    <xf numFmtId="0" fontId="31" fillId="0" borderId="9" xfId="0" applyFont="1" applyBorder="1" applyAlignment="1">
      <alignment horizontal="left" vertical="center" wrapText="1"/>
    </xf>
    <xf numFmtId="0" fontId="31" fillId="0" borderId="11" xfId="0" applyFont="1" applyBorder="1" applyAlignment="1">
      <alignment horizontal="left" vertical="center" wrapText="1"/>
    </xf>
    <xf numFmtId="0" fontId="0" fillId="0" borderId="0" xfId="0" applyAlignment="1" applyProtection="1">
      <alignment horizontal="center"/>
      <protection hidden="1"/>
    </xf>
    <xf numFmtId="0" fontId="30" fillId="0" borderId="0" xfId="0" applyFont="1" applyAlignment="1">
      <alignment horizontal="right" vertical="center"/>
    </xf>
  </cellXfs>
  <cellStyles count="18">
    <cellStyle name="Actual Start" xfId="13"/>
    <cellStyle name="Date" xfId="8"/>
    <cellStyle name="Estimated duration" xfId="15"/>
    <cellStyle name="Flag" xfId="12"/>
    <cellStyle name="Grey Column" xfId="14"/>
    <cellStyle name="Numbers" xfId="4"/>
    <cellStyle name="Text" xfId="5"/>
    <cellStyle name="Ввод " xfId="2" builtinId="20" customBuiltin="1"/>
    <cellStyle name="Вывод" xfId="3" builtinId="21" customBuiltin="1"/>
    <cellStyle name="Гиперссылка" xfId="16" builtinId="8"/>
    <cellStyle name="Заголовок 1" xfId="1" builtinId="16" customBuiltin="1"/>
    <cellStyle name="Заголовок 2" xfId="6" builtinId="17" customBuiltin="1"/>
    <cellStyle name="Заголовок 3" xfId="10" builtinId="18" customBuiltin="1"/>
    <cellStyle name="Заголовок 4" xfId="11" builtinId="19" customBuiltin="1"/>
    <cellStyle name="Название" xfId="9" builtinId="15" customBuiltin="1"/>
    <cellStyle name="Обычный" xfId="0" builtinId="0" customBuiltin="1"/>
    <cellStyle name="Обычный 2" xfId="17"/>
    <cellStyle name="Примечание" xfId="7" builtinId="10" customBuiltin="1"/>
  </cellStyles>
  <dxfs count="52">
    <dxf>
      <font>
        <b val="0"/>
        <i val="0"/>
        <strike val="0"/>
        <outline val="0"/>
        <shadow val="0"/>
        <u val="none"/>
        <vertAlign val="baseline"/>
        <sz val="9"/>
        <color theme="9" tint="-0.249977111117893"/>
        <name val="Century Gothic"/>
        <scheme val="minor"/>
      </font>
      <numFmt numFmtId="0" formatCode="General"/>
      <alignment horizontal="center" vertical="center" textRotation="0"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3" tint="-0.499984740745262"/>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Times New Roman"/>
        <scheme val="none"/>
      </font>
      <numFmt numFmtId="19" formatCode="dd/mm/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Times New Roman"/>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Times New Roman"/>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Times New Roman"/>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Times New Roman"/>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strike val="0"/>
        <outline val="0"/>
        <shadow val="0"/>
        <u val="none"/>
        <vertAlign val="baseline"/>
        <name val="Times New Roman"/>
        <scheme val="none"/>
      </font>
    </dxf>
    <dxf>
      <border>
        <bottom style="medium">
          <color rgb="FF000000"/>
        </bottom>
      </border>
    </dxf>
    <dxf>
      <font>
        <b val="0"/>
        <i val="0"/>
        <strike val="0"/>
        <condense val="0"/>
        <extend val="0"/>
        <outline val="0"/>
        <shadow val="0"/>
        <u val="none"/>
        <vertAlign val="baseline"/>
        <sz val="11"/>
        <color theme="3" tint="-0.499984740745262"/>
        <name val="Times New Roman"/>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i/>
        <strike val="0"/>
        <outline val="0"/>
        <shadow val="0"/>
        <u val="none"/>
        <vertAlign val="baseline"/>
        <sz val="10"/>
        <color rgb="FF00B050"/>
        <name val="Century Gothic"/>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wrapText="1"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protection locked="0" hidden="0"/>
    </dxf>
    <dxf>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protection locked="0" hidden="0"/>
    </dxf>
    <dxf>
      <font>
        <b/>
      </font>
      <numFmt numFmtId="0" formatCode="General"/>
      <alignment horizontal="center" vertical="center" textRotation="0" indent="0" justifyLastLine="0" shrinkToFit="0" readingOrder="0"/>
    </dxf>
    <dxf>
      <border outline="0">
        <bottom style="thin">
          <color theme="9"/>
        </bottom>
      </border>
    </dxf>
    <dxf>
      <alignment horizontal="center" vertical="center" textRotation="0" indent="0" justifyLastLine="0" shrinkToFit="0" readingOrder="0"/>
    </dxf>
    <dxf>
      <alignment horizontal="center" vertical="center" textRotation="0" indent="0" justifyLastLine="0" shrinkToFit="0" readingOrder="0"/>
    </dxf>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strike val="0"/>
        <outline val="0"/>
        <shadow val="0"/>
        <u val="none"/>
        <vertAlign val="baseline"/>
        <sz val="12"/>
        <color theme="2" tint="-0.89989928891872917"/>
        <name val="Century Gothic"/>
        <scheme val="minor"/>
      </font>
      <alignment horizontal="center" vertical="center" textRotation="0" wrapText="1" indent="0" justifyLastLine="0" shrinkToFit="0" readingOrder="0"/>
      <protection locked="1" hidden="1"/>
    </dxf>
    <dxf>
      <font>
        <b val="0"/>
        <strike val="0"/>
        <outline val="0"/>
        <shadow val="0"/>
        <u val="none"/>
        <vertAlign val="baseline"/>
        <sz val="11"/>
        <color theme="0"/>
        <name val="Century Gothic"/>
        <scheme val="minor"/>
      </font>
      <protection locked="1" hidden="1"/>
    </dxf>
    <dxf>
      <border diagonalUp="0" diagonalDown="0">
        <left style="medium">
          <color theme="9"/>
        </left>
        <right style="medium">
          <color theme="9"/>
        </right>
        <top style="thin">
          <color theme="9"/>
        </top>
        <bottom style="thin">
          <color theme="9"/>
        </bottom>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ill>
        <patternFill>
          <bgColor rgb="FF00FF00"/>
        </patternFill>
      </fill>
    </dxf>
    <dxf>
      <fill>
        <patternFill>
          <bgColor rgb="FFFF0000"/>
        </patternFill>
      </fill>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tableStyleElement type="wholeTable" dxfId="51"/>
      <tableStyleElement type="headerRow" dxfId="50"/>
    </tableStyle>
  </tableStyles>
  <colors>
    <mruColors>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2"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AA4CF8B2-9EBC-4C14-A217-DF20AEEBA647}"/>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twoCellAnchor>
    <xdr:from>
      <xdr:col>2</xdr:col>
      <xdr:colOff>1462088</xdr:colOff>
      <xdr:row>5</xdr:row>
      <xdr:rowOff>528639</xdr:rowOff>
    </xdr:from>
    <xdr:to>
      <xdr:col>3</xdr:col>
      <xdr:colOff>1619250</xdr:colOff>
      <xdr:row>10</xdr:row>
      <xdr:rowOff>85725</xdr:rowOff>
    </xdr:to>
    <xdr:grpSp>
      <xdr:nvGrpSpPr>
        <xdr:cNvPr id="3" name="Группа 2">
          <a:extLst>
            <a:ext uri="{FF2B5EF4-FFF2-40B4-BE49-F238E27FC236}">
              <a16:creationId xmlns:a16="http://schemas.microsoft.com/office/drawing/2014/main" id="{76F13FDF-3E50-42B9-8658-FB78CE9A2090}"/>
            </a:ext>
          </a:extLst>
        </xdr:cNvPr>
        <xdr:cNvGrpSpPr/>
      </xdr:nvGrpSpPr>
      <xdr:grpSpPr>
        <a:xfrm>
          <a:off x="3490913" y="2709864"/>
          <a:ext cx="2386012" cy="1662111"/>
          <a:chOff x="1890713" y="3462339"/>
          <a:chExt cx="2386012" cy="1662111"/>
        </a:xfrm>
      </xdr:grpSpPr>
      <xdr:sp macro="" textlink="">
        <xdr:nvSpPr>
          <xdr:cNvPr id="4" name="Стрелка: вправо 3">
            <a:extLst>
              <a:ext uri="{FF2B5EF4-FFF2-40B4-BE49-F238E27FC236}">
                <a16:creationId xmlns:a16="http://schemas.microsoft.com/office/drawing/2014/main" id="{CDC34192-A2C6-4865-BC5A-908995A987B0}"/>
              </a:ext>
            </a:extLst>
          </xdr:cNvPr>
          <xdr:cNvSpPr/>
        </xdr:nvSpPr>
        <xdr:spPr>
          <a:xfrm rot="14405183">
            <a:off x="1619250" y="3733802"/>
            <a:ext cx="962025" cy="419100"/>
          </a:xfrm>
          <a:prstGeom prst="rightArrow">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lang="ru-RU" sz="1100"/>
          </a:p>
        </xdr:txBody>
      </xdr:sp>
      <xdr:sp macro="" textlink="">
        <xdr:nvSpPr>
          <xdr:cNvPr id="5" name="Овал 4">
            <a:extLst>
              <a:ext uri="{FF2B5EF4-FFF2-40B4-BE49-F238E27FC236}">
                <a16:creationId xmlns:a16="http://schemas.microsoft.com/office/drawing/2014/main" id="{32EB2270-AA63-4A0F-9764-6725FC9AE4DC}"/>
              </a:ext>
            </a:extLst>
          </xdr:cNvPr>
          <xdr:cNvSpPr/>
        </xdr:nvSpPr>
        <xdr:spPr>
          <a:xfrm>
            <a:off x="1914525" y="4048125"/>
            <a:ext cx="2362200" cy="1076325"/>
          </a:xfrm>
          <a:prstGeom prst="ellipse">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ru-RU" sz="1400" b="1">
                <a:solidFill>
                  <a:schemeClr val="accent3">
                    <a:lumMod val="75000"/>
                  </a:schemeClr>
                </a:solidFill>
              </a:rPr>
              <a:t>! ДОЛЖНО !</a:t>
            </a:r>
            <a:r>
              <a:rPr lang="ru-RU" sz="1400" b="0">
                <a:solidFill>
                  <a:schemeClr val="accent3">
                    <a:lumMod val="75000"/>
                  </a:schemeClr>
                </a:solidFill>
              </a:rPr>
              <a:t> соответствовать печати</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5кл</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56476686b0be86b4/ITMO%20University/&#1058;&#1091;&#1088;&#1080;&#1079;&#1084;/&#1044;&#1086;&#1082;&#1091;&#1084;&#1077;&#1085;&#1090;&#1099;/&#1060;&#1086;&#1088;&#1084;&#1099;/&#1047;&#1072;&#1083;&#1080;&#1085;&#1075;/2020%20(&#1084;&#1072;&#1088;&#1090;)/&#1055;&#1088;&#1077;&#1076;&#1047;&#1072;&#1103;&#1074;&#1082;&#1072;_kubok_pervenstvo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щая"/>
      <sheetName val="Участники"/>
      <sheetName val="Заявка 2кл"/>
      <sheetName val="Заявка 3кл"/>
      <sheetName val="Данные"/>
    </sheetNames>
    <sheetDataSet>
      <sheetData sheetId="0"/>
      <sheetData sheetId="1"/>
      <sheetData sheetId="2"/>
      <sheetData sheetId="3"/>
      <sheetData sheetId="4"/>
    </sheetDataSet>
  </externalBook>
</externalLink>
</file>

<file path=xl/tables/table1.xml><?xml version="1.0" encoding="utf-8"?>
<table xmlns="http://schemas.openxmlformats.org/spreadsheetml/2006/main" id="5" name="MainInfo6" displayName="MainInfo6" ref="B4:G7" totalsRowCount="1" headerRowDxfId="47" dataDxfId="46" totalsRowDxfId="44" tableBorderDxfId="45" dataCellStyle="Text">
  <tableColumns count="6">
    <tableColumn id="1" name="Название команды" dataDxfId="43" totalsRowDxfId="6" dataCellStyle="Text"/>
    <tableColumn id="2" name="Организация" dataDxfId="42" totalsRowDxfId="5" dataCellStyle="Text"/>
    <tableColumn id="7" name="Регион" dataDxfId="41" totalsRowDxfId="4" dataCellStyle="Text"/>
    <tableColumn id="3" name="ФИО представителя" dataDxfId="40" totalsRowDxfId="3" dataCellStyle="Text"/>
    <tableColumn id="4" name="Телефон" dataDxfId="39" totalsRowDxfId="2" dataCellStyle="Text"/>
    <tableColumn id="6" name="email" dataDxfId="38" totalsRowDxfId="1"/>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id="1" name="ProjectTracker" displayName="ProjectTracker" ref="B4:P28" totalsRowShown="0" headerRowDxfId="34" dataDxfId="33" tableBorderDxfId="32">
  <tableColumns count="15">
    <tableColumn id="20" name="П\п" dataDxfId="31" dataCellStyle="Text">
      <calculatedColumnFormula>IF(ProjectTracker[Имя]&lt;&gt;"",CONCATENATE(ROW(A1),"."),"")</calculatedColumnFormula>
    </tableColumn>
    <tableColumn id="7" name="Фамилия" dataDxfId="30"/>
    <tableColumn id="1" name="Имя" dataDxfId="29" dataCellStyle="Text"/>
    <tableColumn id="12" name="Отчество" dataDxfId="28" dataCellStyle="Text"/>
    <tableColumn id="2" name="Дата рождения" dataDxfId="27" dataCellStyle="Text"/>
    <tableColumn id="3" name="Разряд" dataDxfId="26" dataCellStyle="Text"/>
    <tableColumn id="4" name="Пол" dataDxfId="25" dataCellStyle="Date"/>
    <tableColumn id="5" name="Тип связки" dataDxfId="24" dataCellStyle="Text"/>
    <tableColumn id="6" name="Класс" dataDxfId="23" dataCellStyle="Text"/>
    <tableColumn id="8" name="Номер связки" dataDxfId="22" dataCellStyle="Text"/>
    <tableColumn id="13" name="Номер группы" dataDxfId="21" dataCellStyle="Text"/>
    <tableColumn id="11" name="День" dataDxfId="20" dataCellStyle="Text"/>
    <tableColumn id="9" name="Время" dataDxfId="19" dataCellStyle="Text"/>
    <tableColumn id="23" name="Взносы" dataDxfId="18" dataCellStyle="Text">
      <calculatedColumnFormula>IF(ISNUMBER(FIND(Данные!$M$2,ProjectTracker[[#This Row],[ ]])),Данные!$K$2,"")</calculatedColumnFormula>
    </tableColumn>
    <tableColumn id="10" name=" " dataDxfId="0" dataCellStyle="Text">
      <calculatedColumnFormula>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id="4" name="Table25" displayName="Table25" ref="A18:F30" headerRowDxfId="17" dataDxfId="10" totalsRowDxfId="15" headerRowBorderDxfId="16">
  <autoFilter ref="A18:F30">
    <filterColumn colId="0" hiddenButton="1"/>
    <filterColumn colId="1" hiddenButton="1"/>
    <filterColumn colId="2" hiddenButton="1"/>
    <filterColumn colId="3" hiddenButton="1"/>
    <filterColumn colId="4" hiddenButton="1"/>
    <filterColumn colId="5" hiddenButton="1"/>
  </autoFilter>
  <tableColumns count="6">
    <tableColumn id="1" name="№ п/п" totalsRowLabel="Total" dataDxfId="9">
      <calculatedColumnFormula array="1">IF(Table25[[#This Row],[Фамилия, Имя, Отчество участника]]&lt;&gt;"",CONCATENATE(ROW(A1),"."),"")</calculatedColumnFormula>
    </tableColumn>
    <tableColumn id="2" name="Фамилия, Имя, Отчество участника" dataDxfId="7">
      <calculatedColumnFormula array="1">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calculatedColumnFormula>
    </tableColumn>
    <tableColumn id="3" name="Дата и год рождения" dataDxfId="8">
      <calculatedColumnFormula array="1">IF(ISERROR(INDEX(ProjectTracker[Дата рождения],SMALL(IF($C$2=ProjectTracker[Класс],ROW(ProjectTracker[Дата рождения])-4,""),ROW()-18))),"",
(INDEX(ProjectTracker[Дата рождения],SMALL(IF($C$2=ProjectTracker[Класс],ROW(ProjectTracker[Дата рождения])-4,""),ROW()-18))))</calculatedColumnFormula>
    </tableColumn>
    <tableColumn id="4" name="Спортивный разряд" dataDxfId="13">
      <calculatedColumnFormula array="1">IF(ISERROR(INDEX(ProjectTracker[Разряд],SMALL(IF($C$2=ProjectTracker[Класс],ROW(ProjectTracker[Разряд])-4,""),ROW()-18))),"",
(INDEX(ProjectTracker[Разряд],SMALL(IF($C$2=ProjectTracker[Класс],ROW(ProjectTracker[Разряд])-4,""),ROW()-18))))</calculatedColumnFormula>
    </tableColumn>
    <tableColumn id="5" name="МЕДИЦИНСКИЙ ДОПУСК _x000a_слово &quot;Допущен&quot;, подпись и печать врача напротив каждого участника" dataDxfId="12" totalsRowDxfId="14">
      <calculatedColumnFormula>IF(Table25[Фамилия, Имя, Отчество участника]&lt;&gt;"","Допущен","")</calculatedColumnFormula>
    </tableColumn>
    <tableColumn id="6" name="ПРИМЕЧАНИЕ" totalsRowFunction="count" dataDxfId="11"/>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FFFF00"/>
    <pageSetUpPr fitToPage="1"/>
  </sheetPr>
  <dimension ref="B1:G10"/>
  <sheetViews>
    <sheetView showGridLines="0" showRowColHeaders="0" zoomScaleNormal="100" workbookViewId="0">
      <pane ySplit="4" topLeftCell="A5" activePane="bottomLeft" state="frozen"/>
      <selection activeCell="H7" sqref="H7:N7"/>
      <selection pane="bottomLeft" activeCell="B6" sqref="B6"/>
    </sheetView>
  </sheetViews>
  <sheetFormatPr defaultColWidth="9" defaultRowHeight="30" customHeight="1" x14ac:dyDescent="0.3"/>
  <cols>
    <col min="1" max="1" width="2.625" style="8" customWidth="1"/>
    <col min="2" max="2" width="24" style="8" customWidth="1"/>
    <col min="3" max="3" width="29.25" style="8" customWidth="1"/>
    <col min="4" max="4" width="24.75" style="8" customWidth="1"/>
    <col min="5" max="5" width="29.125" style="8" customWidth="1"/>
    <col min="6" max="6" width="16.625" style="8" customWidth="1"/>
    <col min="7" max="7" width="28.25" style="8" customWidth="1"/>
    <col min="8" max="8" width="9" style="8" customWidth="1"/>
    <col min="9" max="16384" width="9" style="8"/>
  </cols>
  <sheetData>
    <row r="1" spans="2:7" ht="65.099999999999994" customHeight="1" x14ac:dyDescent="0.3">
      <c r="B1" s="27" t="s">
        <v>5</v>
      </c>
      <c r="E1" s="79" t="s">
        <v>247</v>
      </c>
      <c r="F1" s="79"/>
      <c r="G1" s="79"/>
    </row>
    <row r="2" spans="2:7" ht="20.25" customHeight="1" x14ac:dyDescent="0.3"/>
    <row r="3" spans="2:7" ht="20.25" customHeight="1" x14ac:dyDescent="0.3"/>
    <row r="4" spans="2:7" ht="50.1" customHeight="1" x14ac:dyDescent="0.3">
      <c r="B4" s="28" t="s">
        <v>204</v>
      </c>
      <c r="C4" s="28" t="s">
        <v>1</v>
      </c>
      <c r="D4" s="28" t="s">
        <v>28</v>
      </c>
      <c r="E4" s="28" t="s">
        <v>2</v>
      </c>
      <c r="F4" s="28" t="s">
        <v>3</v>
      </c>
      <c r="G4" s="28" t="s">
        <v>4</v>
      </c>
    </row>
    <row r="5" spans="2:7" ht="17.25" customHeight="1" x14ac:dyDescent="0.3">
      <c r="B5" s="29" t="s">
        <v>221</v>
      </c>
      <c r="C5" s="30" t="s">
        <v>201</v>
      </c>
      <c r="D5" s="30" t="s">
        <v>188</v>
      </c>
      <c r="E5" s="30" t="s">
        <v>202</v>
      </c>
      <c r="F5" s="30">
        <v>79991234567</v>
      </c>
      <c r="G5" s="31" t="s">
        <v>203</v>
      </c>
    </row>
    <row r="6" spans="2:7" ht="62.25" customHeight="1" x14ac:dyDescent="0.3">
      <c r="B6" s="32"/>
      <c r="C6" s="33"/>
      <c r="D6" s="30"/>
      <c r="E6" s="33"/>
      <c r="F6" s="34"/>
      <c r="G6" s="35"/>
    </row>
    <row r="7" spans="2:7" ht="13.5" customHeight="1" x14ac:dyDescent="0.3">
      <c r="B7" s="81"/>
      <c r="C7" s="81"/>
      <c r="D7" s="81"/>
      <c r="E7" s="81"/>
      <c r="F7" s="81"/>
      <c r="G7" s="81"/>
    </row>
    <row r="10" spans="2:7" ht="30" customHeight="1" x14ac:dyDescent="0.3">
      <c r="C10" s="36"/>
    </row>
  </sheetData>
  <sheetProtection algorithmName="SHA-512" hashValue="gT9n6xZCDm9kfnrnmJsk9Y+KJ7rGWEIQNgUzLw3nzO+OOea5LVaErBCo8QRZXxFmZsE9eeZH6VRd0h5Mj3c8kQ==" saltValue="b2CJqGQ/Gkkrs11CLDblTQ==" spinCount="100000" sheet="1" objects="1" scenarios="1" selectLockedCells="1"/>
  <protectedRanges>
    <protectedRange sqref="A1:B20 C1:C8 C10:C20 D1:XFD20" name="admin" securityDescriptor="O:WDG:WDD:(A;;CC;;;S-1-5-21-3560530936-3518302415-1922622285-1001)"/>
  </protectedRanges>
  <mergeCells count="1">
    <mergeCell ref="E1:G1"/>
  </mergeCells>
  <conditionalFormatting sqref="B7:G7">
    <cfRule type="expression" dxfId="49" priority="1">
      <formula>B6=""</formula>
    </cfRule>
    <cfRule type="expression" dxfId="48" priority="2">
      <formula>B6&lt;&gt;""</formula>
    </cfRule>
  </conditionalFormatting>
  <dataValidations count="7">
    <dataValidation allowBlank="1" showInputMessage="1" showErrorMessage="1" prompt="Ввдите название региона" sqref="D4:D5"/>
    <dataValidation allowBlank="1" showInputMessage="1" showErrorMessage="1" prompt="Введите контактный номер телефона" sqref="F4:F5"/>
    <dataValidation allowBlank="1" showInputMessage="1" showErrorMessage="1" prompt="Введите фамилию, имя, отчество вашего представителя. Тренер/судья_x000a_" sqref="E4:E5"/>
    <dataValidation allowBlank="1" showInputMessage="1" showErrorMessage="1" prompt="Ввдите название организации, от которой вы выступаете." sqref="C4:C5"/>
    <dataValidation allowBlank="1" showInputMessage="1" showErrorMessage="1" prompt="Введите название своей команды. Будьте креативны =)" sqref="B4:B5"/>
    <dataValidation allowBlank="1" showInputMessage="1" showErrorMessage="1" prompt="Введите контактный электронный адрес. Желтельно с него же отправлять заявку" sqref="G4:G5"/>
    <dataValidation allowBlank="1" sqref="A1"/>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prompt="Ввдите название региона">
          <x14:formula1>
            <xm:f>Данные!$O$1:$O$83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autoPageBreaks="0" fitToPage="1"/>
  </sheetPr>
  <dimension ref="A1:P28"/>
  <sheetViews>
    <sheetView showGridLines="0" showRowColHeaders="0" zoomScaleNormal="100" zoomScaleSheetLayoutView="100" workbookViewId="0">
      <selection activeCell="H11" sqref="H11"/>
    </sheetView>
  </sheetViews>
  <sheetFormatPr defaultColWidth="9" defaultRowHeight="30" customHeight="1" x14ac:dyDescent="0.3"/>
  <cols>
    <col min="1" max="1" width="2" customWidth="1"/>
    <col min="2" max="2" width="3.625" customWidth="1"/>
    <col min="3" max="5" width="16" customWidth="1"/>
    <col min="6" max="6" width="11.875" customWidth="1"/>
    <col min="7" max="7" width="8.75" style="1" customWidth="1"/>
    <col min="8" max="8" width="5.25" customWidth="1"/>
    <col min="9" max="9" width="7.375" hidden="1" customWidth="1"/>
    <col min="10" max="10" width="7.5" customWidth="1"/>
    <col min="11" max="11" width="8.375" hidden="1" customWidth="1"/>
    <col min="12" max="12" width="8.375" customWidth="1"/>
    <col min="13" max="13" width="6.875" hidden="1" customWidth="1"/>
    <col min="14" max="14" width="9.375" hidden="1" customWidth="1"/>
    <col min="15" max="15" width="8.25" hidden="1" customWidth="1"/>
    <col min="16" max="16" width="40.375" customWidth="1"/>
    <col min="17" max="17" width="11.375" customWidth="1"/>
    <col min="18" max="19" width="9.625" customWidth="1"/>
  </cols>
  <sheetData>
    <row r="1" spans="1:16" ht="53.25" customHeight="1" x14ac:dyDescent="0.3">
      <c r="B1" s="4" t="s">
        <v>6</v>
      </c>
      <c r="I1" s="66" t="str">
        <f>IF(FlagPercent=0,"", IF(COUNTIF(ProjectTracker[Пол],Данные!C3)&lt;Данные!D3,CONCATENATE("Женщин должно быть больше ",Данные!D3),IF(COUNTIF(ProjectTracker[Пол],Данные!C2)&lt;Данные!D2,CONCATENATE("Мужчин должно быть больше ",Данные!D3),"")))</f>
        <v/>
      </c>
      <c r="J1" s="66"/>
      <c r="K1" s="66"/>
      <c r="L1" s="66"/>
      <c r="M1" s="66"/>
      <c r="N1" s="66"/>
      <c r="O1" s="66"/>
      <c r="P1" s="66"/>
    </row>
    <row r="2" spans="1:16" ht="20.25" customHeight="1" x14ac:dyDescent="0.2">
      <c r="A2" s="2"/>
      <c r="B2" s="4"/>
      <c r="G2" s="3" t="s">
        <v>0</v>
      </c>
      <c r="H2" s="67">
        <f>COUNTA(H5:H60)</f>
        <v>0</v>
      </c>
      <c r="I2" s="68"/>
      <c r="J2" s="68"/>
      <c r="M2" s="17"/>
      <c r="N2" s="17"/>
      <c r="O2" s="17">
        <f>SUM(ProjectTracker[Взносы])</f>
        <v>0</v>
      </c>
    </row>
    <row r="3" spans="1:16" ht="22.15" customHeight="1" x14ac:dyDescent="0.3">
      <c r="M3" s="69" t="s">
        <v>240</v>
      </c>
      <c r="N3" s="69"/>
      <c r="O3" s="18" t="s">
        <v>222</v>
      </c>
    </row>
    <row r="4" spans="1:16" ht="44.25" customHeight="1" x14ac:dyDescent="0.3">
      <c r="B4" s="16" t="s">
        <v>18</v>
      </c>
      <c r="C4" s="11" t="s">
        <v>228</v>
      </c>
      <c r="D4" s="11" t="s">
        <v>229</v>
      </c>
      <c r="E4" s="11" t="s">
        <v>231</v>
      </c>
      <c r="F4" s="11" t="s">
        <v>7</v>
      </c>
      <c r="G4" s="11" t="s">
        <v>8</v>
      </c>
      <c r="H4" s="12" t="s">
        <v>9</v>
      </c>
      <c r="I4" s="11" t="s">
        <v>236</v>
      </c>
      <c r="J4" s="11" t="s">
        <v>11</v>
      </c>
      <c r="K4" s="11" t="s">
        <v>12</v>
      </c>
      <c r="L4" s="11" t="s">
        <v>241</v>
      </c>
      <c r="M4" s="37" t="s">
        <v>223</v>
      </c>
      <c r="N4" s="20" t="s">
        <v>227</v>
      </c>
      <c r="O4" s="11" t="s">
        <v>23</v>
      </c>
      <c r="P4" s="5" t="s">
        <v>20</v>
      </c>
    </row>
    <row r="5" spans="1:16" ht="32.25" customHeight="1" x14ac:dyDescent="0.3">
      <c r="B5" s="6" t="str">
        <f>IF(ProjectTracker[Имя]&lt;&gt;"",CONCATENATE(ROW(A1),"."),"")</f>
        <v/>
      </c>
      <c r="C5" s="23"/>
      <c r="D5" s="23"/>
      <c r="E5" s="23"/>
      <c r="F5" s="24"/>
      <c r="G5" s="25"/>
      <c r="H5" s="26"/>
      <c r="I5" s="7"/>
      <c r="J5" s="7"/>
      <c r="K5" s="7"/>
      <c r="L5" s="7"/>
      <c r="M5" s="21"/>
      <c r="N5" s="22"/>
      <c r="O5" s="10" t="str">
        <f>IF(ISNUMBER(FIND(Данные!$M$2,ProjectTracker[[#This Row],[ ]])),Данные!$K$2,"")</f>
        <v/>
      </c>
      <c r="P5"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6" spans="1:16" ht="32.25" customHeight="1" x14ac:dyDescent="0.3">
      <c r="B6" s="6" t="str">
        <f>IF(ProjectTracker[Имя]&lt;&gt;"",CONCATENATE(ROW(A2),"."),"")</f>
        <v/>
      </c>
      <c r="C6" s="23"/>
      <c r="D6" s="23"/>
      <c r="E6" s="23"/>
      <c r="F6" s="24"/>
      <c r="G6" s="25"/>
      <c r="H6" s="26"/>
      <c r="I6" s="7"/>
      <c r="J6" s="7"/>
      <c r="K6" s="7"/>
      <c r="L6" s="7"/>
      <c r="M6" s="21"/>
      <c r="N6" s="22"/>
      <c r="O6" s="10" t="str">
        <f>IF(ISNUMBER(FIND(Данные!$M$2,ProjectTracker[[#This Row],[ ]])),Данные!$K$2,"")</f>
        <v/>
      </c>
      <c r="P6"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7" spans="1:16" ht="32.25" customHeight="1" x14ac:dyDescent="0.3">
      <c r="B7" s="6" t="str">
        <f>IF(ProjectTracker[Имя]&lt;&gt;"",CONCATENATE(ROW(A3),"."),"")</f>
        <v/>
      </c>
      <c r="C7" s="23"/>
      <c r="D7" s="23"/>
      <c r="E7" s="23"/>
      <c r="F7" s="24"/>
      <c r="G7" s="25"/>
      <c r="H7" s="26"/>
      <c r="I7" s="7"/>
      <c r="J7" s="7"/>
      <c r="K7" s="7"/>
      <c r="L7" s="7"/>
      <c r="M7" s="21"/>
      <c r="N7" s="22"/>
      <c r="O7" s="10" t="str">
        <f>IF(ISNUMBER(FIND(Данные!$M$2,ProjectTracker[[#This Row],[ ]])),Данные!$K$2,"")</f>
        <v/>
      </c>
      <c r="P7"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8" spans="1:16" ht="32.25" customHeight="1" x14ac:dyDescent="0.3">
      <c r="B8" s="6" t="str">
        <f>IF(ProjectTracker[Имя]&lt;&gt;"",CONCATENATE(ROW(A4),"."),"")</f>
        <v/>
      </c>
      <c r="C8" s="23"/>
      <c r="D8" s="23"/>
      <c r="E8" s="23"/>
      <c r="F8" s="24"/>
      <c r="G8" s="25"/>
      <c r="H8" s="26"/>
      <c r="I8" s="7"/>
      <c r="J8" s="7"/>
      <c r="K8" s="7"/>
      <c r="L8" s="7"/>
      <c r="M8" s="21"/>
      <c r="N8" s="22"/>
      <c r="O8" s="10" t="str">
        <f>IF(ISNUMBER(FIND(Данные!$M$2,ProjectTracker[[#This Row],[ ]])),Данные!$K$2,"")</f>
        <v/>
      </c>
      <c r="P8"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9" spans="1:16" ht="32.25" customHeight="1" x14ac:dyDescent="0.3">
      <c r="B9" s="6" t="str">
        <f>IF(ProjectTracker[Имя]&lt;&gt;"",CONCATENATE(ROW(A5),"."),"")</f>
        <v/>
      </c>
      <c r="C9" s="23"/>
      <c r="D9" s="23"/>
      <c r="E9" s="23"/>
      <c r="F9" s="24"/>
      <c r="G9" s="25"/>
      <c r="H9" s="26"/>
      <c r="I9" s="7"/>
      <c r="J9" s="7"/>
      <c r="K9" s="7"/>
      <c r="L9" s="7"/>
      <c r="M9" s="21"/>
      <c r="N9" s="22"/>
      <c r="O9" s="10" t="str">
        <f>IF(ISNUMBER(FIND(Данные!$M$2,ProjectTracker[[#This Row],[ ]])),Данные!$K$2,"")</f>
        <v/>
      </c>
      <c r="P9"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0" spans="1:16" ht="32.25" customHeight="1" x14ac:dyDescent="0.3">
      <c r="B10" s="6" t="str">
        <f>IF(ProjectTracker[Имя]&lt;&gt;"",CONCATENATE(ROW(A6),"."),"")</f>
        <v/>
      </c>
      <c r="C10" s="23"/>
      <c r="D10" s="23"/>
      <c r="E10" s="23"/>
      <c r="F10" s="24"/>
      <c r="G10" s="25"/>
      <c r="H10" s="26"/>
      <c r="I10" s="7"/>
      <c r="J10" s="7"/>
      <c r="K10" s="7"/>
      <c r="L10" s="7"/>
      <c r="M10" s="21"/>
      <c r="N10" s="22"/>
      <c r="O10" s="10" t="str">
        <f>IF(ISNUMBER(FIND(Данные!$M$2,ProjectTracker[[#This Row],[ ]])),Данные!$K$2,"")</f>
        <v/>
      </c>
      <c r="P10"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1" spans="1:16" ht="32.25" customHeight="1" x14ac:dyDescent="0.3">
      <c r="B11" s="6" t="str">
        <f>IF(ProjectTracker[Имя]&lt;&gt;"",CONCATENATE(ROW(A7),"."),"")</f>
        <v/>
      </c>
      <c r="C11" s="23"/>
      <c r="D11" s="23"/>
      <c r="E11" s="23"/>
      <c r="F11" s="24"/>
      <c r="G11" s="25"/>
      <c r="H11" s="26"/>
      <c r="I11" s="7"/>
      <c r="J11" s="7"/>
      <c r="K11" s="7"/>
      <c r="L11" s="7"/>
      <c r="M11" s="21"/>
      <c r="N11" s="22"/>
      <c r="O11" s="10" t="str">
        <f>IF(ISNUMBER(FIND(Данные!$M$2,ProjectTracker[[#This Row],[ ]])),Данные!$K$2,"")</f>
        <v/>
      </c>
      <c r="P11"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2" spans="1:16" ht="32.25" customHeight="1" x14ac:dyDescent="0.3">
      <c r="B12" s="6" t="str">
        <f>IF(ProjectTracker[Имя]&lt;&gt;"",CONCATENATE(ROW(A8),"."),"")</f>
        <v/>
      </c>
      <c r="C12" s="23"/>
      <c r="D12" s="23"/>
      <c r="E12" s="23"/>
      <c r="F12" s="24"/>
      <c r="G12" s="25"/>
      <c r="H12" s="26"/>
      <c r="I12" s="7"/>
      <c r="J12" s="7"/>
      <c r="K12" s="7"/>
      <c r="L12" s="7"/>
      <c r="M12" s="21"/>
      <c r="N12" s="22"/>
      <c r="O12" s="10" t="str">
        <f>IF(ISNUMBER(FIND(Данные!$M$2,ProjectTracker[[#This Row],[ ]])),Данные!$K$2,"")</f>
        <v/>
      </c>
      <c r="P12"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3" spans="1:16" ht="32.25" customHeight="1" x14ac:dyDescent="0.3">
      <c r="B13" s="6" t="str">
        <f>IF(ProjectTracker[Имя]&lt;&gt;"",CONCATENATE(ROW(A9),"."),"")</f>
        <v/>
      </c>
      <c r="C13" s="23"/>
      <c r="D13" s="23"/>
      <c r="E13" s="23"/>
      <c r="F13" s="24"/>
      <c r="G13" s="25"/>
      <c r="H13" s="26"/>
      <c r="I13" s="7"/>
      <c r="J13" s="7"/>
      <c r="K13" s="7"/>
      <c r="L13" s="7"/>
      <c r="M13" s="21"/>
      <c r="N13" s="22"/>
      <c r="O13" s="10" t="str">
        <f>IF(ISNUMBER(FIND(Данные!$M$2,ProjectTracker[[#This Row],[ ]])),Данные!$K$2,"")</f>
        <v/>
      </c>
      <c r="P13"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4" spans="1:16" ht="32.25" customHeight="1" x14ac:dyDescent="0.3">
      <c r="B14" s="6" t="str">
        <f>IF(ProjectTracker[Имя]&lt;&gt;"",CONCATENATE(ROW(A10),"."),"")</f>
        <v/>
      </c>
      <c r="C14" s="23"/>
      <c r="D14" s="23"/>
      <c r="E14" s="23"/>
      <c r="F14" s="24"/>
      <c r="G14" s="25"/>
      <c r="H14" s="26"/>
      <c r="I14" s="7"/>
      <c r="J14" s="7"/>
      <c r="K14" s="7"/>
      <c r="L14" s="7"/>
      <c r="M14" s="21"/>
      <c r="N14" s="22"/>
      <c r="O14" s="10" t="str">
        <f>IF(ISNUMBER(FIND(Данные!$M$2,ProjectTracker[[#This Row],[ ]])),Данные!$K$2,"")</f>
        <v/>
      </c>
      <c r="P14"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5" spans="1:16" ht="32.25" customHeight="1" x14ac:dyDescent="0.3">
      <c r="B15" s="15" t="str">
        <f>IF(ProjectTracker[Имя]&lt;&gt;"",CONCATENATE(ROW(A11),"."),"")</f>
        <v/>
      </c>
      <c r="C15" s="23"/>
      <c r="D15" s="23"/>
      <c r="E15" s="23"/>
      <c r="F15" s="24"/>
      <c r="G15" s="25"/>
      <c r="H15" s="26"/>
      <c r="I15" s="7"/>
      <c r="J15" s="7"/>
      <c r="K15" s="7"/>
      <c r="L15" s="7"/>
      <c r="M15" s="21"/>
      <c r="N15" s="22"/>
      <c r="O15" s="10" t="str">
        <f>IF(ISNUMBER(FIND(Данные!$M$2,ProjectTracker[[#This Row],[ ]])),Данные!$K$2,"")</f>
        <v/>
      </c>
      <c r="P15"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6" spans="1:16" ht="32.25" customHeight="1" x14ac:dyDescent="0.3">
      <c r="B16" s="15" t="str">
        <f>IF(ProjectTracker[Имя]&lt;&gt;"",CONCATENATE(ROW(A12),"."),"")</f>
        <v/>
      </c>
      <c r="C16" s="23"/>
      <c r="D16" s="23"/>
      <c r="E16" s="23"/>
      <c r="F16" s="24"/>
      <c r="G16" s="25"/>
      <c r="H16" s="26"/>
      <c r="I16" s="7"/>
      <c r="J16" s="7"/>
      <c r="K16" s="7"/>
      <c r="L16" s="7"/>
      <c r="M16" s="21"/>
      <c r="N16" s="22"/>
      <c r="O16" s="10" t="str">
        <f>IF(ISNUMBER(FIND(Данные!$M$2,ProjectTracker[[#This Row],[ ]])),Данные!$K$2,"")</f>
        <v/>
      </c>
      <c r="P16"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7" spans="2:16" ht="32.25" customHeight="1" x14ac:dyDescent="0.3">
      <c r="B17" s="15" t="str">
        <f>IF(ProjectTracker[Имя]&lt;&gt;"",CONCATENATE(ROW(A13),"."),"")</f>
        <v/>
      </c>
      <c r="C17" s="23"/>
      <c r="D17" s="23"/>
      <c r="E17" s="23"/>
      <c r="F17" s="24"/>
      <c r="G17" s="25"/>
      <c r="H17" s="26"/>
      <c r="I17" s="7"/>
      <c r="J17" s="7"/>
      <c r="K17" s="7"/>
      <c r="L17" s="7"/>
      <c r="M17" s="21"/>
      <c r="N17" s="22"/>
      <c r="O17" s="10" t="str">
        <f>IF(ISNUMBER(FIND(Данные!$M$2,ProjectTracker[[#This Row],[ ]])),Данные!$K$2,"")</f>
        <v/>
      </c>
      <c r="P17"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8" spans="2:16" ht="32.25" customHeight="1" x14ac:dyDescent="0.3">
      <c r="B18" s="15" t="str">
        <f>IF(ProjectTracker[Имя]&lt;&gt;"",CONCATENATE(ROW(A14),"."),"")</f>
        <v/>
      </c>
      <c r="C18" s="23"/>
      <c r="D18" s="23"/>
      <c r="E18" s="23"/>
      <c r="F18" s="24"/>
      <c r="G18" s="25"/>
      <c r="H18" s="26"/>
      <c r="I18" s="7"/>
      <c r="J18" s="7"/>
      <c r="K18" s="7"/>
      <c r="L18" s="7"/>
      <c r="M18" s="21"/>
      <c r="N18" s="22"/>
      <c r="O18" s="10" t="str">
        <f>IF(ISNUMBER(FIND(Данные!$M$2,ProjectTracker[[#This Row],[ ]])),Данные!$K$2,"")</f>
        <v/>
      </c>
      <c r="P18"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19" spans="2:16" ht="32.25" customHeight="1" x14ac:dyDescent="0.3">
      <c r="B19" s="15" t="str">
        <f>IF(ProjectTracker[Имя]&lt;&gt;"",CONCATENATE(ROW(A15),"."),"")</f>
        <v/>
      </c>
      <c r="C19" s="23"/>
      <c r="D19" s="23"/>
      <c r="E19" s="23"/>
      <c r="F19" s="24"/>
      <c r="G19" s="25"/>
      <c r="H19" s="26"/>
      <c r="I19" s="7"/>
      <c r="J19" s="7"/>
      <c r="K19" s="7"/>
      <c r="L19" s="7"/>
      <c r="M19" s="21"/>
      <c r="N19" s="22"/>
      <c r="O19" s="10" t="str">
        <f>IF(ISNUMBER(FIND(Данные!$M$2,ProjectTracker[[#This Row],[ ]])),Данные!$K$2,"")</f>
        <v/>
      </c>
      <c r="P19"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0" spans="2:16" ht="32.25" customHeight="1" x14ac:dyDescent="0.3">
      <c r="B20" s="15" t="str">
        <f>IF(ProjectTracker[Имя]&lt;&gt;"",CONCATENATE(ROW(A16),"."),"")</f>
        <v/>
      </c>
      <c r="C20" s="23"/>
      <c r="D20" s="23"/>
      <c r="E20" s="23"/>
      <c r="F20" s="24"/>
      <c r="G20" s="25"/>
      <c r="H20" s="26"/>
      <c r="I20" s="7"/>
      <c r="J20" s="7"/>
      <c r="K20" s="7"/>
      <c r="L20" s="7"/>
      <c r="M20" s="21"/>
      <c r="N20" s="22"/>
      <c r="O20" s="10" t="str">
        <f>IF(ISNUMBER(FIND(Данные!$M$2,ProjectTracker[[#This Row],[ ]])),Данные!$K$2,"")</f>
        <v/>
      </c>
      <c r="P20"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1" spans="2:16" ht="32.25" customHeight="1" x14ac:dyDescent="0.3">
      <c r="B21" s="15" t="str">
        <f>IF(ProjectTracker[Имя]&lt;&gt;"",CONCATENATE(ROW(A17),"."),"")</f>
        <v/>
      </c>
      <c r="C21" s="23"/>
      <c r="D21" s="23"/>
      <c r="E21" s="23"/>
      <c r="F21" s="24"/>
      <c r="G21" s="25"/>
      <c r="H21" s="26"/>
      <c r="I21" s="7"/>
      <c r="J21" s="7"/>
      <c r="K21" s="7"/>
      <c r="L21" s="7"/>
      <c r="M21" s="21"/>
      <c r="N21" s="22"/>
      <c r="O21" s="10" t="str">
        <f>IF(ISNUMBER(FIND(Данные!$M$2,ProjectTracker[[#This Row],[ ]])),Данные!$K$2,"")</f>
        <v/>
      </c>
      <c r="P21"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2" spans="2:16" ht="32.25" customHeight="1" x14ac:dyDescent="0.3">
      <c r="B22" s="15" t="str">
        <f>IF(ProjectTracker[Имя]&lt;&gt;"",CONCATENATE(ROW(A18),"."),"")</f>
        <v/>
      </c>
      <c r="C22" s="23"/>
      <c r="D22" s="23"/>
      <c r="E22" s="23"/>
      <c r="F22" s="24"/>
      <c r="G22" s="25"/>
      <c r="H22" s="26"/>
      <c r="I22" s="7"/>
      <c r="J22" s="7"/>
      <c r="K22" s="7"/>
      <c r="L22" s="7"/>
      <c r="M22" s="21"/>
      <c r="N22" s="22"/>
      <c r="O22" s="10" t="str">
        <f>IF(ISNUMBER(FIND(Данные!$M$2,ProjectTracker[[#This Row],[ ]])),Данные!$K$2,"")</f>
        <v/>
      </c>
      <c r="P22"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3" spans="2:16" ht="32.25" customHeight="1" x14ac:dyDescent="0.3">
      <c r="B23" s="15" t="str">
        <f>IF(ProjectTracker[Имя]&lt;&gt;"",CONCATENATE(ROW(A19),"."),"")</f>
        <v/>
      </c>
      <c r="C23" s="23"/>
      <c r="D23" s="23"/>
      <c r="E23" s="23"/>
      <c r="F23" s="24"/>
      <c r="G23" s="25"/>
      <c r="H23" s="26"/>
      <c r="I23" s="7"/>
      <c r="J23" s="7"/>
      <c r="K23" s="7"/>
      <c r="L23" s="7"/>
      <c r="M23" s="21"/>
      <c r="N23" s="22"/>
      <c r="O23" s="10" t="str">
        <f>IF(ISNUMBER(FIND(Данные!$M$2,ProjectTracker[[#This Row],[ ]])),Данные!$K$2,"")</f>
        <v/>
      </c>
      <c r="P23"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4" spans="2:16" ht="32.25" customHeight="1" x14ac:dyDescent="0.3">
      <c r="B24" s="15" t="str">
        <f>IF(ProjectTracker[Имя]&lt;&gt;"",CONCATENATE(ROW(A20),"."),"")</f>
        <v/>
      </c>
      <c r="C24" s="23"/>
      <c r="D24" s="23"/>
      <c r="E24" s="23"/>
      <c r="F24" s="24"/>
      <c r="G24" s="25"/>
      <c r="H24" s="26"/>
      <c r="I24" s="7"/>
      <c r="J24" s="7"/>
      <c r="K24" s="7"/>
      <c r="L24" s="7"/>
      <c r="M24" s="21"/>
      <c r="N24" s="22"/>
      <c r="O24" s="10" t="str">
        <f>IF(ISNUMBER(FIND(Данные!$M$2,ProjectTracker[[#This Row],[ ]])),Данные!$K$2,"")</f>
        <v/>
      </c>
      <c r="P24"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5" spans="2:16" ht="32.25" customHeight="1" x14ac:dyDescent="0.3">
      <c r="B25" s="15" t="str">
        <f>IF(ProjectTracker[Имя]&lt;&gt;"",CONCATENATE(ROW(A21),"."),"")</f>
        <v/>
      </c>
      <c r="C25" s="23"/>
      <c r="D25" s="23"/>
      <c r="E25" s="23"/>
      <c r="F25" s="24"/>
      <c r="G25" s="25"/>
      <c r="H25" s="26"/>
      <c r="I25" s="7"/>
      <c r="J25" s="7"/>
      <c r="K25" s="7"/>
      <c r="L25" s="7"/>
      <c r="M25" s="21"/>
      <c r="N25" s="22"/>
      <c r="O25" s="10" t="str">
        <f>IF(ISNUMBER(FIND(Данные!$M$2,ProjectTracker[[#This Row],[ ]])),Данные!$K$2,"")</f>
        <v/>
      </c>
      <c r="P25"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6" spans="2:16" ht="32.25" customHeight="1" x14ac:dyDescent="0.3">
      <c r="B26" s="15" t="str">
        <f>IF(ProjectTracker[Имя]&lt;&gt;"",CONCATENATE(ROW(A22),"."),"")</f>
        <v/>
      </c>
      <c r="C26" s="23"/>
      <c r="D26" s="23"/>
      <c r="E26" s="23"/>
      <c r="F26" s="24"/>
      <c r="G26" s="25"/>
      <c r="H26" s="26"/>
      <c r="I26" s="7"/>
      <c r="J26" s="7"/>
      <c r="K26" s="7"/>
      <c r="L26" s="7"/>
      <c r="M26" s="21"/>
      <c r="N26" s="22"/>
      <c r="O26" s="10" t="str">
        <f>IF(ISNUMBER(FIND(Данные!$M$2,ProjectTracker[[#This Row],[ ]])),Данные!$K$2,"")</f>
        <v/>
      </c>
      <c r="P26"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7" spans="2:16" ht="32.25" customHeight="1" x14ac:dyDescent="0.3">
      <c r="B27" s="15" t="str">
        <f>IF(ProjectTracker[Имя]&lt;&gt;"",CONCATENATE(ROW(A23),"."),"")</f>
        <v/>
      </c>
      <c r="C27" s="23"/>
      <c r="D27" s="23"/>
      <c r="E27" s="23"/>
      <c r="F27" s="24"/>
      <c r="G27" s="25"/>
      <c r="H27" s="26"/>
      <c r="I27" s="7"/>
      <c r="J27" s="7"/>
      <c r="K27" s="7"/>
      <c r="L27" s="7"/>
      <c r="M27" s="21"/>
      <c r="N27" s="22"/>
      <c r="O27" s="10" t="str">
        <f>IF(ISNUMBER(FIND(Данные!$M$2,ProjectTracker[[#This Row],[ ]])),Данные!$K$2,"")</f>
        <v/>
      </c>
      <c r="P27"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row r="28" spans="2:16" ht="32.25" customHeight="1" x14ac:dyDescent="0.3">
      <c r="B28" s="15" t="str">
        <f>IF(ProjectTracker[Имя]&lt;&gt;"",CONCATENATE(ROW(A24),"."),"")</f>
        <v/>
      </c>
      <c r="C28" s="23"/>
      <c r="D28" s="23"/>
      <c r="E28" s="23"/>
      <c r="F28" s="24"/>
      <c r="G28" s="25"/>
      <c r="H28" s="26"/>
      <c r="I28" s="7"/>
      <c r="J28" s="7"/>
      <c r="K28" s="7"/>
      <c r="L28" s="7"/>
      <c r="M28" s="21"/>
      <c r="N28" s="22"/>
      <c r="O28" s="10" t="str">
        <f>IF(ISNUMBER(FIND(Данные!$M$2,ProjectTracker[[#This Row],[ ]])),Данные!$K$2,"")</f>
        <v/>
      </c>
      <c r="P28" s="19" t="str">
        <f>IF(AND(ProjectTracker[[#This Row],[Имя]]&lt;&gt;"",ProjectTracker[[#This Row],[Фамилия]]&lt;&gt;""),IF(ProjectTracker[[#This Row],[Дата рождения]]="","Введите дату рождения",
IF(ProjectTracker[[#This Row],[Разряд]]="","Выберите разряд",
IF(ProjectTracker[[#This Row],[Пол]]="","Выберите пол",
IF(ProjectTracker[[#This Row],[Тип связки]]="","Выберите тип связки",
IF(AND(ProjectTracker[[#This Row],[Тип связки]]=Данные!$E$3,ProjectTracker[[#This Row],[Пол]]&lt;&gt;Данные!$C$2),"Женщина не может учавствовать в мужской связке",IF(ProjectTracker[[#This Row],[Класс]]="","Выберите класс",
)))))),"")</f>
        <v/>
      </c>
    </row>
  </sheetData>
  <sheetProtection algorithmName="SHA-512" hashValue="K+NqL5XY41LJLG0Rf5P4o4NWIttfEg5O6IBrKfkt2fu0pB+xyINroHecfewmc0pRHDdZ0NKR2dqkw98X7Oh00A==" saltValue="UcBWYUX7WH+6tCs22qck/Q==" spinCount="100000" sheet="1" selectLockedCells="1"/>
  <protectedRanges>
    <protectedRange sqref="C5:N28" name="UsersList"/>
  </protectedRanges>
  <dataConsolidate/>
  <mergeCells count="3">
    <mergeCell ref="I1:P1"/>
    <mergeCell ref="H2:J2"/>
    <mergeCell ref="M3:N3"/>
  </mergeCells>
  <conditionalFormatting sqref="I1:P1">
    <cfRule type="notContainsBlanks" dxfId="37" priority="4">
      <formula>LEN(TRIM(I1))&gt;0</formula>
    </cfRule>
  </conditionalFormatting>
  <conditionalFormatting sqref="P5:P28">
    <cfRule type="containsText" dxfId="36" priority="1" operator="containsText" text="паспорт">
      <formula>NOT(ISERROR(SEARCH("паспорт",P5)))</formula>
    </cfRule>
  </conditionalFormatting>
  <dataValidations xWindow="1175" yWindow="76" count="8">
    <dataValidation allowBlank="1" sqref="A1 B5:B28 K5:L28 D5:E28"/>
    <dataValidation allowBlank="1" showErrorMessage="1" sqref="H2 B4 D4:G4"/>
    <dataValidation allowBlank="1" showInputMessage="1" showErrorMessage="1" prompt="Сумма, которую будет необходимо внести для участвия" sqref="O4"/>
    <dataValidation allowBlank="1" showInputMessage="1" showErrorMessage="1" promptTitle="CМ ММ" prompt="Выберите тип связки" sqref="I4"/>
    <dataValidation allowBlank="1" showInputMessage="1" showErrorMessage="1" promptTitle="2 / 3" prompt="Выберит класс дистанции, в которой будет учавствовать связка" sqref="J4"/>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K4:L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M4:O4"/>
    <dataValidation allowBlank="1" showInputMessage="1" showErrorMessage="1" prompt="сб 12:30 - 19:00_x000a_вс 09:00 - 17:00" sqref="N5:N28"/>
  </dataValidations>
  <printOptions horizontalCentered="1"/>
  <pageMargins left="0.25" right="0.25" top="0.5" bottom="0.5" header="0.3" footer="0.3"/>
  <pageSetup scale="62"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NOT(ISERROR(SEARCH(Данные!$M$2,P5)))</xm:f>
            <xm:f>Данные!$M$2</xm:f>
            <x14:dxf>
              <font>
                <b/>
                <i val="0"/>
                <strike val="0"/>
                <u val="none"/>
                <color rgb="FF00B050"/>
              </font>
            </x14:dxf>
          </x14:cfRule>
          <xm:sqref>P5:P28</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14:formula1>
            <xm:f>Данные!$A$2:$A$5</xm:f>
          </x14:formula1>
          <xm:sqref>G5:G28</xm:sqref>
        </x14:dataValidation>
        <x14:dataValidation type="list" allowBlank="1" showErrorMessage="1" error="Выберите пол из списка_x000a_">
          <x14:formula1>
            <xm:f>Данные!$C$2:$C$3</xm:f>
          </x14:formula1>
          <xm:sqref>H5:H28</xm:sqref>
        </x14:dataValidation>
        <x14:dataValidation type="list" allowBlank="1" showErrorMessage="1" error="Выберите группу из списка">
          <x14:formula1>
            <xm:f>Данные!$E$2:$E$3</xm:f>
          </x14:formula1>
          <xm:sqref>I5:I28</xm:sqref>
        </x14:dataValidation>
        <x14:dataValidation type="list" allowBlank="1" showErrorMessage="1" error="Выберите класс из списка">
          <x14:formula1>
            <xm:f>Данные!$G$2:$G$2</xm:f>
          </x14:formula1>
          <xm:sqref>J5:J28</xm:sqref>
        </x14:dataValidation>
        <x14:dataValidation type="list" allowBlank="1" showInputMessage="1" showErrorMessage="1">
          <x14:formula1>
            <xm:f>Данные!$F$8:$F$9</xm:f>
          </x14:formula1>
          <xm:sqref>M5:M28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00FF00"/>
    <pageSetUpPr fitToPage="1"/>
  </sheetPr>
  <dimension ref="A1:F45"/>
  <sheetViews>
    <sheetView showGridLines="0" showRowColHeaders="0" tabSelected="1" showRuler="0" showWhiteSpace="0" view="pageLayout" zoomScale="80" zoomScaleNormal="85" zoomScalePageLayoutView="80" workbookViewId="0">
      <selection activeCell="E19" sqref="E19"/>
    </sheetView>
  </sheetViews>
  <sheetFormatPr defaultColWidth="10.875" defaultRowHeight="15.75" x14ac:dyDescent="0.3"/>
  <cols>
    <col min="1" max="1" width="5.25" style="38" customWidth="1"/>
    <col min="2" max="2" width="31" style="38" customWidth="1"/>
    <col min="3" max="3" width="10.25" style="38" customWidth="1"/>
    <col min="4" max="4" width="7.625" style="38" customWidth="1"/>
    <col min="5" max="5" width="30.875" style="38" customWidth="1"/>
    <col min="6" max="6" width="17.875" style="38" customWidth="1"/>
    <col min="7" max="16384" width="10.875" style="40"/>
  </cols>
  <sheetData>
    <row r="1" spans="1:6" ht="15" customHeight="1" x14ac:dyDescent="0.3">
      <c r="F1" s="39" t="s">
        <v>242</v>
      </c>
    </row>
    <row r="2" spans="1:6" ht="15" customHeight="1" x14ac:dyDescent="0.3">
      <c r="B2" s="86" t="s">
        <v>205</v>
      </c>
      <c r="C2" s="80">
        <v>5</v>
      </c>
      <c r="F2" s="39" t="s">
        <v>248</v>
      </c>
    </row>
    <row r="3" spans="1:6" ht="15" customHeight="1" x14ac:dyDescent="0.3">
      <c r="B3" s="86"/>
      <c r="C3" s="70"/>
      <c r="F3" s="39" t="s">
        <v>249</v>
      </c>
    </row>
    <row r="4" spans="1:6" ht="15" customHeight="1" x14ac:dyDescent="0.3">
      <c r="A4" s="41"/>
      <c r="B4" s="41"/>
      <c r="C4" s="41"/>
      <c r="D4" s="41"/>
      <c r="E4" s="41"/>
      <c r="F4" s="39" t="s">
        <v>250</v>
      </c>
    </row>
    <row r="5" spans="1:6" ht="15" customHeight="1" x14ac:dyDescent="0.3">
      <c r="F5" s="42" t="s">
        <v>251</v>
      </c>
    </row>
    <row r="6" spans="1:6" ht="15" customHeight="1" x14ac:dyDescent="0.3">
      <c r="F6" s="42" t="s">
        <v>252</v>
      </c>
    </row>
    <row r="7" spans="1:6" ht="15" customHeight="1" x14ac:dyDescent="0.3">
      <c r="F7" s="42"/>
    </row>
    <row r="8" spans="1:6" ht="24.75" customHeight="1" x14ac:dyDescent="0.3">
      <c r="B8" s="39" t="s">
        <v>206</v>
      </c>
      <c r="C8" s="71" t="str">
        <f>IF(Общая!B6&lt;&gt;"",CONCATENATE(Общая!C6, " (",Общая!B6,")"),"")</f>
        <v/>
      </c>
      <c r="D8" s="71"/>
      <c r="E8" s="71"/>
      <c r="F8" s="71"/>
    </row>
    <row r="9" spans="1:6" ht="15" customHeight="1" x14ac:dyDescent="0.3">
      <c r="C9" s="77" t="s">
        <v>207</v>
      </c>
      <c r="D9" s="77"/>
      <c r="E9" s="77"/>
      <c r="F9" s="77"/>
    </row>
    <row r="10" spans="1:6" ht="8.25" hidden="1" customHeight="1" x14ac:dyDescent="0.3"/>
    <row r="11" spans="1:6" ht="24.75" customHeight="1" x14ac:dyDescent="0.3">
      <c r="C11" s="78" t="str">
        <f>IF(Общая!F6&lt;&gt;"",CONCATENATE(Общая!F6,", ",Общая!G6),"")</f>
        <v/>
      </c>
      <c r="D11" s="78"/>
      <c r="E11" s="78"/>
      <c r="F11" s="78"/>
    </row>
    <row r="12" spans="1:6" ht="15" customHeight="1" x14ac:dyDescent="0.3">
      <c r="C12" s="77" t="s">
        <v>208</v>
      </c>
      <c r="D12" s="77"/>
      <c r="E12" s="77"/>
      <c r="F12" s="77"/>
    </row>
    <row r="13" spans="1:6" hidden="1" x14ac:dyDescent="0.3"/>
    <row r="14" spans="1:6" ht="21" customHeight="1" x14ac:dyDescent="0.3">
      <c r="A14" s="74" t="s">
        <v>209</v>
      </c>
      <c r="B14" s="74"/>
      <c r="C14" s="74"/>
      <c r="D14" s="74"/>
      <c r="E14" s="74"/>
      <c r="F14" s="74"/>
    </row>
    <row r="15" spans="1:6" ht="21" hidden="1" customHeight="1" x14ac:dyDescent="0.3">
      <c r="A15" s="74" t="s">
        <v>210</v>
      </c>
      <c r="B15" s="74"/>
      <c r="C15" s="74"/>
      <c r="D15" s="74"/>
      <c r="E15" s="74"/>
      <c r="F15" s="74"/>
    </row>
    <row r="16" spans="1:6" ht="21.75" customHeight="1" x14ac:dyDescent="0.3">
      <c r="A16" s="75" t="str">
        <f>CONCATENATE("Просим допустить к участию в соревнованиях команду"," — ",Общая!$B$6)</f>
        <v xml:space="preserve">Просим допустить к участию в соревнованиях команду — </v>
      </c>
      <c r="B16" s="75"/>
      <c r="C16" s="75"/>
      <c r="D16" s="75"/>
      <c r="E16" s="75"/>
      <c r="F16" s="75"/>
    </row>
    <row r="17" spans="1:6" ht="24.75" customHeight="1" x14ac:dyDescent="0.3">
      <c r="A17" s="76" t="s">
        <v>245</v>
      </c>
      <c r="B17" s="76"/>
      <c r="C17" s="76"/>
      <c r="D17" s="76"/>
      <c r="E17" s="76"/>
      <c r="F17" s="76"/>
    </row>
    <row r="18" spans="1:6" ht="89.25" customHeight="1" thickBot="1" x14ac:dyDescent="0.35">
      <c r="A18" s="43" t="s">
        <v>211</v>
      </c>
      <c r="B18" s="44" t="s">
        <v>232</v>
      </c>
      <c r="C18" s="45" t="s">
        <v>233</v>
      </c>
      <c r="D18" s="45" t="s">
        <v>234</v>
      </c>
      <c r="E18" s="44" t="s">
        <v>246</v>
      </c>
      <c r="F18" s="44" t="s">
        <v>212</v>
      </c>
    </row>
    <row r="19" spans="1:6" ht="33" customHeight="1" x14ac:dyDescent="0.3">
      <c r="A19" s="46" t="str">
        <f t="array" ref="A19">IF(Table25[[#This Row],[Фамилия, Имя, Отчество участника]]&lt;&gt;"",CONCATENATE(ROW(A1),"."),"")</f>
        <v/>
      </c>
      <c r="B19" s="82" t="str">
        <f t="array" ref="B19">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19" s="59" t="str">
        <f t="array" ref="C19">IF(ISERROR(INDEX(ProjectTracker[Дата рождения],SMALL(IF($C$2=ProjectTracker[Класс],ROW(ProjectTracker[Дата рождения])-4,""),ROW()-18))),"",
(INDEX(ProjectTracker[Дата рождения],SMALL(IF($C$2=ProjectTracker[Класс],ROW(ProjectTracker[Дата рождения])-4,""),ROW()-18))))</f>
        <v/>
      </c>
      <c r="D19" s="47" t="str">
        <f t="array" ref="D19">IF(ISERROR(INDEX(ProjectTracker[Разряд],SMALL(IF($C$2=ProjectTracker[Класс],ROW(ProjectTracker[Разряд])-4,""),ROW()-18))),"",
(INDEX(ProjectTracker[Разряд],SMALL(IF($C$2=ProjectTracker[Класс],ROW(ProjectTracker[Разряд])-4,""),ROW()-18))))</f>
        <v/>
      </c>
      <c r="E19" s="47" t="str">
        <f>IF(Table25[Фамилия, Имя, Отчество участника]&lt;&gt;"","Допущен","")</f>
        <v/>
      </c>
      <c r="F19" s="48"/>
    </row>
    <row r="20" spans="1:6" ht="33" customHeight="1" x14ac:dyDescent="0.3">
      <c r="A20" s="46" t="str">
        <f t="array" ref="A20">IF(Table25[[#This Row],[Фамилия, Имя, Отчество участника]]&lt;&gt;"",CONCATENATE(ROW(A2),"."),"")</f>
        <v/>
      </c>
      <c r="B20" s="83" t="str">
        <f t="array" ref="B20">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0" s="60" t="str">
        <f t="array" ref="C20">IF(ISERROR(INDEX(ProjectTracker[Дата рождения],SMALL(IF($C$2=ProjectTracker[Класс],ROW(ProjectTracker[Дата рождения])-4,""),ROW()-18))),"",
(INDEX(ProjectTracker[Дата рождения],SMALL(IF($C$2=ProjectTracker[Класс],ROW(ProjectTracker[Дата рождения])-4,""),ROW()-18))))</f>
        <v/>
      </c>
      <c r="D20" s="49" t="str">
        <f t="array" ref="D20">IF(ISERROR(INDEX(ProjectTracker[Разряд],SMALL(IF($C$2=ProjectTracker[Класс],ROW(ProjectTracker[Разряд])-4,""),ROW()-18))),"",
(INDEX(ProjectTracker[Разряд],SMALL(IF($C$2=ProjectTracker[Класс],ROW(ProjectTracker[Разряд])-4,""),ROW()-18))))</f>
        <v/>
      </c>
      <c r="E20" s="49" t="str">
        <f>IF(Table25[Фамилия, Имя, Отчество участника]&lt;&gt;"","Допущен","")</f>
        <v/>
      </c>
      <c r="F20" s="49"/>
    </row>
    <row r="21" spans="1:6" ht="33" customHeight="1" x14ac:dyDescent="0.3">
      <c r="A21" s="46" t="str">
        <f t="array" ref="A21">IF(Table25[[#This Row],[Фамилия, Имя, Отчество участника]]&lt;&gt;"",CONCATENATE(ROW(A3),"."),"")</f>
        <v/>
      </c>
      <c r="B21" s="83" t="str">
        <f t="array" ref="B21">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1" s="60" t="str">
        <f t="array" ref="C21">IF(ISERROR(INDEX(ProjectTracker[Дата рождения],SMALL(IF($C$2=ProjectTracker[Класс],ROW(ProjectTracker[Дата рождения])-4,""),ROW()-18))),"",
(INDEX(ProjectTracker[Дата рождения],SMALL(IF($C$2=ProjectTracker[Класс],ROW(ProjectTracker[Дата рождения])-4,""),ROW()-18))))</f>
        <v/>
      </c>
      <c r="D21" s="49" t="str">
        <f t="array" ref="D21">IF(ISERROR(INDEX(ProjectTracker[Разряд],SMALL(IF($C$2=ProjectTracker[Класс],ROW(ProjectTracker[Разряд])-4,""),ROW()-18))),"",
(INDEX(ProjectTracker[Разряд],SMALL(IF($C$2=ProjectTracker[Класс],ROW(ProjectTracker[Разряд])-4,""),ROW()-18))))</f>
        <v/>
      </c>
      <c r="E21" s="49" t="str">
        <f>IF(Table25[Фамилия, Имя, Отчество участника]&lt;&gt;"","Допущен","")</f>
        <v/>
      </c>
      <c r="F21" s="49"/>
    </row>
    <row r="22" spans="1:6" ht="33" customHeight="1" x14ac:dyDescent="0.3">
      <c r="A22" s="46" t="str">
        <f t="array" ref="A22">IF(Table25[[#This Row],[Фамилия, Имя, Отчество участника]]&lt;&gt;"",CONCATENATE(ROW(A4),"."),"")</f>
        <v/>
      </c>
      <c r="B22" s="83" t="str">
        <f t="array" ref="B22">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2" s="60" t="str">
        <f t="array" ref="C22">IF(ISERROR(INDEX(ProjectTracker[Дата рождения],SMALL(IF($C$2=ProjectTracker[Класс],ROW(ProjectTracker[Дата рождения])-4,""),ROW()-18))),"",
(INDEX(ProjectTracker[Дата рождения],SMALL(IF($C$2=ProjectTracker[Класс],ROW(ProjectTracker[Дата рождения])-4,""),ROW()-18))))</f>
        <v/>
      </c>
      <c r="D22" s="49" t="str">
        <f t="array" ref="D22">IF(ISERROR(INDEX(ProjectTracker[Разряд],SMALL(IF($C$2=ProjectTracker[Класс],ROW(ProjectTracker[Разряд])-4,""),ROW()-18))),"",
(INDEX(ProjectTracker[Разряд],SMALL(IF($C$2=ProjectTracker[Класс],ROW(ProjectTracker[Разряд])-4,""),ROW()-18))))</f>
        <v/>
      </c>
      <c r="E22" s="49" t="str">
        <f>IF(Table25[Фамилия, Имя, Отчество участника]&lt;&gt;"","Допущен","")</f>
        <v/>
      </c>
      <c r="F22" s="49"/>
    </row>
    <row r="23" spans="1:6" ht="33" customHeight="1" x14ac:dyDescent="0.3">
      <c r="A23" s="46" t="str">
        <f t="array" ref="A23">IF(Table25[[#This Row],[Фамилия, Имя, Отчество участника]]&lt;&gt;"",CONCATENATE(ROW(A5),"."),"")</f>
        <v/>
      </c>
      <c r="B23" s="83" t="str">
        <f t="array" ref="B23">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3" s="60" t="str">
        <f t="array" ref="C23">IF(ISERROR(INDEX(ProjectTracker[Дата рождения],SMALL(IF($C$2=ProjectTracker[Класс],ROW(ProjectTracker[Дата рождения])-4,""),ROW()-18))),"",
(INDEX(ProjectTracker[Дата рождения],SMALL(IF($C$2=ProjectTracker[Класс],ROW(ProjectTracker[Дата рождения])-4,""),ROW()-18))))</f>
        <v/>
      </c>
      <c r="D23" s="49" t="str">
        <f t="array" ref="D23">IF(ISERROR(INDEX(ProjectTracker[Разряд],SMALL(IF($C$2=ProjectTracker[Класс],ROW(ProjectTracker[Разряд])-4,""),ROW()-18))),"",
(INDEX(ProjectTracker[Разряд],SMALL(IF($C$2=ProjectTracker[Класс],ROW(ProjectTracker[Разряд])-4,""),ROW()-18))))</f>
        <v/>
      </c>
      <c r="E23" s="49" t="str">
        <f>IF(Table25[Фамилия, Имя, Отчество участника]&lt;&gt;"","Допущен","")</f>
        <v/>
      </c>
      <c r="F23" s="49"/>
    </row>
    <row r="24" spans="1:6" ht="33" customHeight="1" x14ac:dyDescent="0.3">
      <c r="A24" s="46" t="str">
        <f t="array" ref="A24">IF(Table25[[#This Row],[Фамилия, Имя, Отчество участника]]&lt;&gt;"",CONCATENATE(ROW(A6),"."),"")</f>
        <v/>
      </c>
      <c r="B24" s="83" t="str">
        <f t="array" ref="B24">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4" s="60" t="str">
        <f t="array" ref="C24">IF(ISERROR(INDEX(ProjectTracker[Дата рождения],SMALL(IF($C$2=ProjectTracker[Класс],ROW(ProjectTracker[Дата рождения])-4,""),ROW()-18))),"",
(INDEX(ProjectTracker[Дата рождения],SMALL(IF($C$2=ProjectTracker[Класс],ROW(ProjectTracker[Дата рождения])-4,""),ROW()-18))))</f>
        <v/>
      </c>
      <c r="D24" s="49" t="str">
        <f t="array" ref="D24">IF(ISERROR(INDEX(ProjectTracker[Разряд],SMALL(IF($C$2=ProjectTracker[Класс],ROW(ProjectTracker[Разряд])-4,""),ROW()-18))),"",
(INDEX(ProjectTracker[Разряд],SMALL(IF($C$2=ProjectTracker[Класс],ROW(ProjectTracker[Разряд])-4,""),ROW()-18))))</f>
        <v/>
      </c>
      <c r="E24" s="49" t="str">
        <f>IF(Table25[Фамилия, Имя, Отчество участника]&lt;&gt;"","Допущен","")</f>
        <v/>
      </c>
      <c r="F24" s="49"/>
    </row>
    <row r="25" spans="1:6" ht="33" customHeight="1" x14ac:dyDescent="0.3">
      <c r="A25" s="46" t="str">
        <f t="array" ref="A25">IF(Table25[[#This Row],[Фамилия, Имя, Отчество участника]]&lt;&gt;"",CONCATENATE(ROW(A7),"."),"")</f>
        <v/>
      </c>
      <c r="B25" s="83" t="str">
        <f t="array" ref="B25">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5" s="60" t="str">
        <f t="array" ref="C25">IF(ISERROR(INDEX(ProjectTracker[Дата рождения],SMALL(IF($C$2=ProjectTracker[Класс],ROW(ProjectTracker[Дата рождения])-4,""),ROW()-18))),"",
(INDEX(ProjectTracker[Дата рождения],SMALL(IF($C$2=ProjectTracker[Класс],ROW(ProjectTracker[Дата рождения])-4,""),ROW()-18))))</f>
        <v/>
      </c>
      <c r="D25" s="49" t="str">
        <f t="array" ref="D25">IF(ISERROR(INDEX(ProjectTracker[Разряд],SMALL(IF($C$2=ProjectTracker[Класс],ROW(ProjectTracker[Разряд])-4,""),ROW()-18))),"",
(INDEX(ProjectTracker[Разряд],SMALL(IF($C$2=ProjectTracker[Класс],ROW(ProjectTracker[Разряд])-4,""),ROW()-18))))</f>
        <v/>
      </c>
      <c r="E25" s="49" t="str">
        <f>IF(Table25[Фамилия, Имя, Отчество участника]&lt;&gt;"","Допущен","")</f>
        <v/>
      </c>
      <c r="F25" s="49"/>
    </row>
    <row r="26" spans="1:6" ht="33" customHeight="1" x14ac:dyDescent="0.3">
      <c r="A26" s="46" t="str">
        <f t="array" ref="A26">IF(Table25[[#This Row],[Фамилия, Имя, Отчество участника]]&lt;&gt;"",CONCATENATE(ROW(A8),"."),"")</f>
        <v/>
      </c>
      <c r="B26" s="83" t="str">
        <f t="array" ref="B26">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6" s="60" t="str">
        <f t="array" ref="C26">IF(ISERROR(INDEX(ProjectTracker[Дата рождения],SMALL(IF($C$2=ProjectTracker[Класс],ROW(ProjectTracker[Дата рождения])-4,""),ROW()-18))),"",
(INDEX(ProjectTracker[Дата рождения],SMALL(IF($C$2=ProjectTracker[Класс],ROW(ProjectTracker[Дата рождения])-4,""),ROW()-18))))</f>
        <v/>
      </c>
      <c r="D26" s="49" t="str">
        <f t="array" ref="D26">IF(ISERROR(INDEX(ProjectTracker[Разряд],SMALL(IF($C$2=ProjectTracker[Класс],ROW(ProjectTracker[Разряд])-4,""),ROW()-18))),"",
(INDEX(ProjectTracker[Разряд],SMALL(IF($C$2=ProjectTracker[Класс],ROW(ProjectTracker[Разряд])-4,""),ROW()-18))))</f>
        <v/>
      </c>
      <c r="E26" s="49" t="str">
        <f>IF(Table25[Фамилия, Имя, Отчество участника]&lt;&gt;"","Допущен","")</f>
        <v/>
      </c>
      <c r="F26" s="49"/>
    </row>
    <row r="27" spans="1:6" ht="33" customHeight="1" x14ac:dyDescent="0.3">
      <c r="A27" s="46" t="str">
        <f t="array" ref="A27">IF(Table25[[#This Row],[Фамилия, Имя, Отчество участника]]&lt;&gt;"",CONCATENATE(ROW(A9),"."),"")</f>
        <v/>
      </c>
      <c r="B27" s="83" t="str">
        <f t="array" ref="B27">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7" s="60" t="str">
        <f t="array" ref="C27">IF(ISERROR(INDEX(ProjectTracker[Дата рождения],SMALL(IF($C$2=ProjectTracker[Класс],ROW(ProjectTracker[Дата рождения])-4,""),ROW()-18))),"",
(INDEX(ProjectTracker[Дата рождения],SMALL(IF($C$2=ProjectTracker[Класс],ROW(ProjectTracker[Дата рождения])-4,""),ROW()-18))))</f>
        <v/>
      </c>
      <c r="D27" s="49" t="str">
        <f t="array" ref="D27">IF(ISERROR(INDEX(ProjectTracker[Разряд],SMALL(IF($C$2=ProjectTracker[Класс],ROW(ProjectTracker[Разряд])-4,""),ROW()-18))),"",
(INDEX(ProjectTracker[Разряд],SMALL(IF($C$2=ProjectTracker[Класс],ROW(ProjectTracker[Разряд])-4,""),ROW()-18))))</f>
        <v/>
      </c>
      <c r="E27" s="49" t="str">
        <f>IF(Table25[Фамилия, Имя, Отчество участника]&lt;&gt;"","Допущен","")</f>
        <v/>
      </c>
      <c r="F27" s="49"/>
    </row>
    <row r="28" spans="1:6" ht="33" customHeight="1" x14ac:dyDescent="0.3">
      <c r="A28" s="46" t="str">
        <f t="array" ref="A28">IF(Table25[[#This Row],[Фамилия, Имя, Отчество участника]]&lt;&gt;"",CONCATENATE(ROW(A10),"."),"")</f>
        <v/>
      </c>
      <c r="B28" s="83" t="str">
        <f t="array" ref="B28">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8" s="60" t="str">
        <f t="array" ref="C28">IF(ISERROR(INDEX(ProjectTracker[Дата рождения],SMALL(IF($C$2=ProjectTracker[Класс],ROW(ProjectTracker[Дата рождения])-4,""),ROW()-18))),"",
(INDEX(ProjectTracker[Дата рождения],SMALL(IF($C$2=ProjectTracker[Класс],ROW(ProjectTracker[Дата рождения])-4,""),ROW()-18))))</f>
        <v/>
      </c>
      <c r="D28" s="49" t="str">
        <f t="array" ref="D28">IF(ISERROR(INDEX(ProjectTracker[Разряд],SMALL(IF($C$2=ProjectTracker[Класс],ROW(ProjectTracker[Разряд])-4,""),ROW()-18))),"",
(INDEX(ProjectTracker[Разряд],SMALL(IF($C$2=ProjectTracker[Класс],ROW(ProjectTracker[Разряд])-4,""),ROW()-18))))</f>
        <v/>
      </c>
      <c r="E28" s="49" t="str">
        <f>IF(Table25[Фамилия, Имя, Отчество участника]&lt;&gt;"","Допущен","")</f>
        <v/>
      </c>
      <c r="F28" s="49"/>
    </row>
    <row r="29" spans="1:6" ht="33" customHeight="1" x14ac:dyDescent="0.3">
      <c r="A29" s="46" t="str">
        <f t="array" ref="A29">IF(Table25[[#This Row],[Фамилия, Имя, Отчество участника]]&lt;&gt;"",CONCATENATE(ROW(A11),"."),"")</f>
        <v/>
      </c>
      <c r="B29" s="83" t="str">
        <f t="array" ref="B29">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29" s="60" t="str">
        <f t="array" ref="C29">IF(ISERROR(INDEX(ProjectTracker[Дата рождения],SMALL(IF($C$2=ProjectTracker[Класс],ROW(ProjectTracker[Дата рождения])-4,""),ROW()-18))),"",
(INDEX(ProjectTracker[Дата рождения],SMALL(IF($C$2=ProjectTracker[Класс],ROW(ProjectTracker[Дата рождения])-4,""),ROW()-18))))</f>
        <v/>
      </c>
      <c r="D29" s="49" t="str">
        <f t="array" ref="D29">IF(ISERROR(INDEX(ProjectTracker[Разряд],SMALL(IF($C$2=ProjectTracker[Класс],ROW(ProjectTracker[Разряд])-4,""),ROW()-18))),"",
(INDEX(ProjectTracker[Разряд],SMALL(IF($C$2=ProjectTracker[Класс],ROW(ProjectTracker[Разряд])-4,""),ROW()-18))))</f>
        <v/>
      </c>
      <c r="E29" s="49" t="str">
        <f>IF(Table25[Фамилия, Имя, Отчество участника]&lt;&gt;"","Допущен","")</f>
        <v/>
      </c>
      <c r="F29" s="49"/>
    </row>
    <row r="30" spans="1:6" ht="33" customHeight="1" thickBot="1" x14ac:dyDescent="0.35">
      <c r="A30" s="50" t="str">
        <f t="array" ref="A30">IF(Table25[[#This Row],[Фамилия, Имя, Отчество участника]]&lt;&gt;"",CONCATENATE(ROW(A12),"."),"")</f>
        <v/>
      </c>
      <c r="B30" s="84" t="str">
        <f t="array" ref="B30">IFERROR(CONCATENATE(
INDEX(ProjectTracker[Фамилия],SMALL(IF($C$2=ProjectTracker[Класс],ROW(ProjectTracker[Фамилия])-4,""),ROW()-18))," ",
INDEX(ProjectTracker[Имя],SMALL(IF($C$2=ProjectTracker[Класс],ROW(ProjectTracker[Имя])-4,""),ROW()-18))," ",
INDEX(ProjectTracker[Отчество],SMALL(IF($C$2=ProjectTracker[Класс],ROW(ProjectTracker[Отчество])-4,""),ROW()-18))
),"")</f>
        <v/>
      </c>
      <c r="C30" s="61" t="str">
        <f t="array" ref="C30">IF(ISERROR(INDEX(ProjectTracker[Дата рождения],SMALL(IF($C$2=ProjectTracker[Класс],ROW(ProjectTracker[Дата рождения])-4,""),ROW()-18))),"",
(INDEX(ProjectTracker[Дата рождения],SMALL(IF($C$2=ProjectTracker[Класс],ROW(ProjectTracker[Дата рождения])-4,""),ROW()-18))))</f>
        <v/>
      </c>
      <c r="D30" s="51" t="str">
        <f t="array" ref="D30">IF(ISERROR(INDEX(ProjectTracker[Разряд],SMALL(IF($C$2=ProjectTracker[Класс],ROW(ProjectTracker[Разряд])-4,""),ROW()-18))),"",
(INDEX(ProjectTracker[Разряд],SMALL(IF($C$2=ProjectTracker[Класс],ROW(ProjectTracker[Разряд])-4,""),ROW()-18))))</f>
        <v/>
      </c>
      <c r="E30" s="51" t="str">
        <f>IF(Table25[Фамилия, Имя, Отчество участника]&lt;&gt;"","Допущен","")</f>
        <v/>
      </c>
      <c r="F30" s="51"/>
    </row>
    <row r="31" spans="1:6" ht="15" x14ac:dyDescent="0.3">
      <c r="A31" s="52"/>
      <c r="B31" s="52"/>
      <c r="C31" s="52"/>
      <c r="D31" s="52"/>
      <c r="E31" s="52"/>
      <c r="F31" s="52"/>
    </row>
    <row r="32" spans="1:6" x14ac:dyDescent="0.25">
      <c r="A32" s="53" t="s">
        <v>243</v>
      </c>
    </row>
    <row r="33" spans="1:6" x14ac:dyDescent="0.25">
      <c r="A33" s="53" t="s">
        <v>218</v>
      </c>
    </row>
    <row r="34" spans="1:6" ht="15" x14ac:dyDescent="0.3">
      <c r="A34" s="72" t="s">
        <v>237</v>
      </c>
      <c r="B34" s="72"/>
      <c r="C34" s="72"/>
      <c r="D34" s="72"/>
      <c r="E34" s="72"/>
      <c r="F34" s="72"/>
    </row>
    <row r="35" spans="1:6" x14ac:dyDescent="0.25">
      <c r="A35" s="53" t="s">
        <v>213</v>
      </c>
      <c r="C35" s="63" t="s">
        <v>235</v>
      </c>
    </row>
    <row r="36" spans="1:6" ht="16.5" customHeight="1" x14ac:dyDescent="0.2">
      <c r="A36" s="54" t="s">
        <v>214</v>
      </c>
      <c r="D36" s="62" t="s">
        <v>215</v>
      </c>
      <c r="E36" s="73" t="s">
        <v>216</v>
      </c>
      <c r="F36" s="73"/>
    </row>
    <row r="38" spans="1:6" x14ac:dyDescent="0.3">
      <c r="A38" s="40"/>
      <c r="B38" s="38" t="str">
        <f>CONCATENATE("Представитель команды:    ",Общая!E6)</f>
        <v xml:space="preserve">Представитель команды:    </v>
      </c>
      <c r="E38" s="65"/>
      <c r="F38" s="65" t="s">
        <v>239</v>
      </c>
    </row>
    <row r="39" spans="1:6" x14ac:dyDescent="0.2">
      <c r="A39" s="39"/>
      <c r="B39" s="39"/>
      <c r="C39" s="55"/>
      <c r="D39" s="55"/>
      <c r="E39" s="64"/>
      <c r="F39" s="64" t="s">
        <v>238</v>
      </c>
    </row>
    <row r="40" spans="1:6" x14ac:dyDescent="0.2">
      <c r="A40" s="40"/>
      <c r="B40" s="38" t="s">
        <v>244</v>
      </c>
      <c r="C40" s="56" t="s">
        <v>220</v>
      </c>
      <c r="D40" s="62"/>
      <c r="E40" s="40"/>
      <c r="F40" s="40"/>
    </row>
    <row r="41" spans="1:6" x14ac:dyDescent="0.2">
      <c r="C41" s="57" t="s">
        <v>219</v>
      </c>
      <c r="D41" s="62"/>
      <c r="E41" s="40"/>
      <c r="F41" s="40"/>
    </row>
    <row r="42" spans="1:6" x14ac:dyDescent="0.25">
      <c r="A42" s="53" t="s">
        <v>213</v>
      </c>
    </row>
    <row r="44" spans="1:6" x14ac:dyDescent="0.25">
      <c r="A44" s="58" t="s">
        <v>217</v>
      </c>
    </row>
    <row r="45" spans="1:6" x14ac:dyDescent="0.25">
      <c r="A45" s="58" t="s">
        <v>230</v>
      </c>
    </row>
  </sheetData>
  <sheetProtection algorithmName="SHA-512" hashValue="WmH9VmgajAMrO1Papb/TSsl45hk2Eeo2ahmvP/Fs3dU8DzCRjRGf0ieDtJDvfc637ouP/15F6exLklotP+ECdA==" saltValue="jMJVcx0SBUtc5tw+b6oY7A==" spinCount="100000" sheet="1" objects="1" scenarios="1"/>
  <mergeCells count="12">
    <mergeCell ref="B2:B3"/>
    <mergeCell ref="C2:C3"/>
    <mergeCell ref="C8:F8"/>
    <mergeCell ref="A34:F34"/>
    <mergeCell ref="E36:F36"/>
    <mergeCell ref="A15:F15"/>
    <mergeCell ref="A16:F16"/>
    <mergeCell ref="A17:F17"/>
    <mergeCell ref="C9:F9"/>
    <mergeCell ref="C11:F11"/>
    <mergeCell ref="C12:F12"/>
    <mergeCell ref="A14:F14"/>
  </mergeCells>
  <dataValidations count="1">
    <dataValidation allowBlank="1" sqref="A19"/>
  </dataValidations>
  <printOptions horizontalCentered="1" verticalCentered="1"/>
  <pageMargins left="0.19685039370078741" right="0.19685039370078741" top="0.19685039370078741" bottom="0.19685039370078741" header="0.31496062992125984" footer="0.31496062992125984"/>
  <pageSetup paperSize="9" scale="85" fitToWidth="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theme="2" tint="-0.89999084444715716"/>
  </sheetPr>
  <dimension ref="A1:Q83"/>
  <sheetViews>
    <sheetView workbookViewId="0">
      <selection activeCell="D33" sqref="D33"/>
    </sheetView>
  </sheetViews>
  <sheetFormatPr defaultRowHeight="16.5" x14ac:dyDescent="0.3"/>
  <cols>
    <col min="15" max="15" width="21.75" customWidth="1"/>
    <col min="16" max="17" width="15.625" customWidth="1"/>
  </cols>
  <sheetData>
    <row r="1" spans="1:17" x14ac:dyDescent="0.2">
      <c r="A1" s="8" t="s">
        <v>13</v>
      </c>
      <c r="B1" s="8"/>
      <c r="C1" s="8" t="s">
        <v>9</v>
      </c>
      <c r="D1" s="8" t="s">
        <v>19</v>
      </c>
      <c r="E1" s="8" t="s">
        <v>10</v>
      </c>
      <c r="F1" s="8"/>
      <c r="G1" s="8" t="s">
        <v>11</v>
      </c>
      <c r="I1" s="8" t="s">
        <v>21</v>
      </c>
      <c r="K1" t="s">
        <v>26</v>
      </c>
      <c r="O1" s="13" t="s">
        <v>188</v>
      </c>
      <c r="P1" s="14" t="s">
        <v>128</v>
      </c>
      <c r="Q1" s="13" t="s">
        <v>53</v>
      </c>
    </row>
    <row r="2" spans="1:17" x14ac:dyDescent="0.3">
      <c r="A2" s="85">
        <v>2</v>
      </c>
      <c r="B2" s="8"/>
      <c r="C2" s="8" t="s">
        <v>16</v>
      </c>
      <c r="D2" s="9">
        <v>1</v>
      </c>
      <c r="E2" s="8" t="s">
        <v>253</v>
      </c>
      <c r="F2" s="8"/>
      <c r="G2" s="8">
        <v>5</v>
      </c>
      <c r="I2" t="s">
        <v>22</v>
      </c>
      <c r="J2" t="s">
        <v>24</v>
      </c>
      <c r="K2">
        <v>0</v>
      </c>
      <c r="M2" t="s">
        <v>27</v>
      </c>
      <c r="O2" t="s">
        <v>127</v>
      </c>
      <c r="P2" s="14" t="s">
        <v>128</v>
      </c>
      <c r="Q2" s="13" t="s">
        <v>53</v>
      </c>
    </row>
    <row r="3" spans="1:17" x14ac:dyDescent="0.3">
      <c r="A3" s="85">
        <v>1</v>
      </c>
      <c r="B3" s="8"/>
      <c r="C3" s="8" t="s">
        <v>17</v>
      </c>
      <c r="D3" s="9">
        <v>1</v>
      </c>
      <c r="E3" s="8" t="s">
        <v>254</v>
      </c>
      <c r="F3" s="8"/>
      <c r="G3" s="8"/>
      <c r="J3" t="s">
        <v>25</v>
      </c>
      <c r="K3">
        <v>0</v>
      </c>
      <c r="O3" t="s">
        <v>187</v>
      </c>
      <c r="P3" s="14" t="s">
        <v>134</v>
      </c>
      <c r="Q3" s="13" t="s">
        <v>95</v>
      </c>
    </row>
    <row r="4" spans="1:17" x14ac:dyDescent="0.3">
      <c r="A4" s="85" t="s">
        <v>14</v>
      </c>
      <c r="B4" s="8"/>
      <c r="C4" s="8"/>
      <c r="D4" s="8"/>
      <c r="E4" s="8"/>
      <c r="F4" s="8"/>
      <c r="G4" s="8"/>
      <c r="O4" s="13" t="s">
        <v>71</v>
      </c>
      <c r="P4" s="14" t="s">
        <v>72</v>
      </c>
      <c r="Q4" s="14" t="s">
        <v>37</v>
      </c>
    </row>
    <row r="5" spans="1:17" x14ac:dyDescent="0.3">
      <c r="A5" s="85" t="s">
        <v>15</v>
      </c>
      <c r="B5" s="8"/>
      <c r="C5" s="8"/>
      <c r="D5" s="8"/>
      <c r="E5" s="8"/>
      <c r="F5" s="8"/>
      <c r="G5" s="8"/>
      <c r="O5" t="s">
        <v>75</v>
      </c>
      <c r="P5" s="14" t="s">
        <v>76</v>
      </c>
      <c r="Q5" s="14" t="s">
        <v>37</v>
      </c>
    </row>
    <row r="6" spans="1:17" x14ac:dyDescent="0.2">
      <c r="A6" s="8"/>
      <c r="B6" s="8"/>
      <c r="C6" s="8"/>
      <c r="D6" s="8"/>
      <c r="E6" s="8"/>
      <c r="F6" s="8"/>
      <c r="G6" s="8"/>
      <c r="O6" t="s">
        <v>87</v>
      </c>
      <c r="P6" s="14" t="s">
        <v>88</v>
      </c>
      <c r="Q6" s="14" t="s">
        <v>62</v>
      </c>
    </row>
    <row r="7" spans="1:17" x14ac:dyDescent="0.2">
      <c r="A7" s="8"/>
      <c r="B7" s="8"/>
      <c r="C7" s="8"/>
      <c r="D7" s="8"/>
      <c r="E7" s="8"/>
      <c r="F7" s="8" t="s">
        <v>224</v>
      </c>
      <c r="G7" s="8"/>
      <c r="O7" t="s">
        <v>89</v>
      </c>
      <c r="P7" s="14" t="s">
        <v>90</v>
      </c>
      <c r="Q7" s="14" t="s">
        <v>53</v>
      </c>
    </row>
    <row r="8" spans="1:17" x14ac:dyDescent="0.2">
      <c r="A8" s="8"/>
      <c r="F8" t="s">
        <v>225</v>
      </c>
      <c r="O8" t="s">
        <v>91</v>
      </c>
      <c r="P8" s="14" t="s">
        <v>92</v>
      </c>
      <c r="Q8" s="14" t="s">
        <v>31</v>
      </c>
    </row>
    <row r="9" spans="1:17" x14ac:dyDescent="0.2">
      <c r="A9" s="8"/>
      <c r="F9" t="s">
        <v>226</v>
      </c>
      <c r="O9" t="s">
        <v>93</v>
      </c>
      <c r="P9" s="14" t="s">
        <v>94</v>
      </c>
      <c r="Q9" s="14" t="s">
        <v>95</v>
      </c>
    </row>
    <row r="10" spans="1:17" x14ac:dyDescent="0.2">
      <c r="A10" s="8"/>
      <c r="O10" t="s">
        <v>96</v>
      </c>
      <c r="P10" s="14" t="s">
        <v>97</v>
      </c>
      <c r="Q10" s="14" t="s">
        <v>95</v>
      </c>
    </row>
    <row r="11" spans="1:17" x14ac:dyDescent="0.2">
      <c r="O11" t="s">
        <v>98</v>
      </c>
      <c r="P11" t="s">
        <v>99</v>
      </c>
      <c r="Q11" s="13" t="s">
        <v>95</v>
      </c>
    </row>
    <row r="12" spans="1:17" x14ac:dyDescent="0.2">
      <c r="O12" t="s">
        <v>100</v>
      </c>
      <c r="P12" s="14" t="s">
        <v>101</v>
      </c>
      <c r="Q12" s="14" t="s">
        <v>31</v>
      </c>
    </row>
    <row r="13" spans="1:17" x14ac:dyDescent="0.2">
      <c r="O13" t="s">
        <v>102</v>
      </c>
      <c r="P13" s="14" t="s">
        <v>103</v>
      </c>
      <c r="Q13" s="14" t="s">
        <v>53</v>
      </c>
    </row>
    <row r="14" spans="1:17" x14ac:dyDescent="0.2">
      <c r="O14" t="s">
        <v>104</v>
      </c>
      <c r="P14" s="14" t="s">
        <v>105</v>
      </c>
      <c r="Q14" s="14" t="s">
        <v>95</v>
      </c>
    </row>
    <row r="15" spans="1:17" x14ac:dyDescent="0.2">
      <c r="O15" s="13" t="s">
        <v>189</v>
      </c>
      <c r="P15" s="14" t="s">
        <v>190</v>
      </c>
      <c r="Q15" s="14" t="s">
        <v>62</v>
      </c>
    </row>
    <row r="16" spans="1:17" x14ac:dyDescent="0.2">
      <c r="O16" s="13" t="s">
        <v>183</v>
      </c>
      <c r="P16" s="14" t="s">
        <v>184</v>
      </c>
      <c r="Q16" s="14" t="s">
        <v>37</v>
      </c>
    </row>
    <row r="17" spans="15:17" x14ac:dyDescent="0.2">
      <c r="O17" t="s">
        <v>106</v>
      </c>
      <c r="P17" s="14" t="s">
        <v>107</v>
      </c>
      <c r="Q17" s="14" t="s">
        <v>95</v>
      </c>
    </row>
    <row r="18" spans="15:17" x14ac:dyDescent="0.2">
      <c r="O18" t="s">
        <v>108</v>
      </c>
      <c r="P18" s="14" t="s">
        <v>109</v>
      </c>
      <c r="Q18" s="14" t="s">
        <v>37</v>
      </c>
    </row>
    <row r="19" spans="15:17" ht="25.5" x14ac:dyDescent="0.2">
      <c r="O19" s="13" t="s">
        <v>45</v>
      </c>
      <c r="P19" s="14" t="s">
        <v>46</v>
      </c>
      <c r="Q19" s="14" t="s">
        <v>42</v>
      </c>
    </row>
    <row r="20" spans="15:17" x14ac:dyDescent="0.2">
      <c r="O20" t="s">
        <v>110</v>
      </c>
      <c r="P20" s="14" t="s">
        <v>111</v>
      </c>
      <c r="Q20" s="14" t="s">
        <v>53</v>
      </c>
    </row>
    <row r="21" spans="15:17" x14ac:dyDescent="0.2">
      <c r="O21" t="s">
        <v>112</v>
      </c>
      <c r="P21" s="14" t="s">
        <v>113</v>
      </c>
      <c r="Q21" s="14" t="s">
        <v>95</v>
      </c>
    </row>
    <row r="22" spans="15:17" ht="25.5" x14ac:dyDescent="0.2">
      <c r="O22" t="s">
        <v>114</v>
      </c>
      <c r="P22" s="14" t="s">
        <v>115</v>
      </c>
      <c r="Q22" s="14" t="s">
        <v>62</v>
      </c>
    </row>
    <row r="23" spans="15:17" x14ac:dyDescent="0.2">
      <c r="O23" t="s">
        <v>116</v>
      </c>
      <c r="P23" s="14" t="s">
        <v>117</v>
      </c>
      <c r="Q23" s="14" t="s">
        <v>37</v>
      </c>
    </row>
    <row r="24" spans="15:17" x14ac:dyDescent="0.2">
      <c r="O24" t="s">
        <v>118</v>
      </c>
      <c r="P24" s="14" t="s">
        <v>119</v>
      </c>
      <c r="Q24" s="14" t="s">
        <v>34</v>
      </c>
    </row>
    <row r="25" spans="15:17" x14ac:dyDescent="0.2">
      <c r="O25" t="s">
        <v>120</v>
      </c>
      <c r="P25" t="s">
        <v>121</v>
      </c>
      <c r="Q25" s="14" t="s">
        <v>95</v>
      </c>
    </row>
    <row r="26" spans="15:17" x14ac:dyDescent="0.2">
      <c r="O26" t="s">
        <v>77</v>
      </c>
      <c r="P26" s="14" t="s">
        <v>78</v>
      </c>
      <c r="Q26" s="14" t="s">
        <v>31</v>
      </c>
    </row>
    <row r="27" spans="15:17" x14ac:dyDescent="0.2">
      <c r="O27" t="s">
        <v>79</v>
      </c>
      <c r="P27" s="14" t="s">
        <v>80</v>
      </c>
      <c r="Q27" s="14" t="s">
        <v>37</v>
      </c>
    </row>
    <row r="28" spans="15:17" x14ac:dyDescent="0.2">
      <c r="O28" t="s">
        <v>122</v>
      </c>
      <c r="P28" s="14" t="s">
        <v>123</v>
      </c>
      <c r="Q28" s="14" t="s">
        <v>124</v>
      </c>
    </row>
    <row r="29" spans="15:17" x14ac:dyDescent="0.2">
      <c r="O29" t="s">
        <v>125</v>
      </c>
      <c r="P29" s="14" t="s">
        <v>126</v>
      </c>
      <c r="Q29" s="14" t="s">
        <v>95</v>
      </c>
    </row>
    <row r="30" spans="15:17" x14ac:dyDescent="0.2">
      <c r="O30" t="s">
        <v>129</v>
      </c>
      <c r="P30" s="14" t="s">
        <v>130</v>
      </c>
      <c r="Q30" s="14" t="s">
        <v>95</v>
      </c>
    </row>
    <row r="31" spans="15:17" x14ac:dyDescent="0.2">
      <c r="O31" t="s">
        <v>131</v>
      </c>
      <c r="P31" s="14" t="s">
        <v>132</v>
      </c>
      <c r="Q31" s="14" t="s">
        <v>62</v>
      </c>
    </row>
    <row r="32" spans="15:17" x14ac:dyDescent="0.2">
      <c r="O32" t="s">
        <v>133</v>
      </c>
      <c r="P32" s="14" t="s">
        <v>134</v>
      </c>
      <c r="Q32" s="13" t="s">
        <v>95</v>
      </c>
    </row>
    <row r="33" spans="15:17" x14ac:dyDescent="0.2">
      <c r="O33" t="s">
        <v>135</v>
      </c>
      <c r="P33" s="14" t="s">
        <v>136</v>
      </c>
      <c r="Q33" s="14" t="s">
        <v>53</v>
      </c>
    </row>
    <row r="34" spans="15:17" x14ac:dyDescent="0.2">
      <c r="O34" s="13" t="s">
        <v>191</v>
      </c>
      <c r="P34" s="14" t="s">
        <v>192</v>
      </c>
      <c r="Q34" s="14" t="s">
        <v>53</v>
      </c>
    </row>
    <row r="35" spans="15:17" x14ac:dyDescent="0.2">
      <c r="O35" t="s">
        <v>137</v>
      </c>
      <c r="P35" s="14" t="s">
        <v>138</v>
      </c>
      <c r="Q35" s="14" t="s">
        <v>34</v>
      </c>
    </row>
    <row r="36" spans="15:17" x14ac:dyDescent="0.2">
      <c r="O36" t="s">
        <v>139</v>
      </c>
      <c r="P36" t="s">
        <v>140</v>
      </c>
      <c r="Q36" s="14" t="s">
        <v>53</v>
      </c>
    </row>
    <row r="37" spans="15:17" x14ac:dyDescent="0.2">
      <c r="O37" t="s">
        <v>141</v>
      </c>
      <c r="P37" s="14" t="s">
        <v>142</v>
      </c>
      <c r="Q37" s="14" t="s">
        <v>37</v>
      </c>
    </row>
    <row r="38" spans="15:17" x14ac:dyDescent="0.2">
      <c r="O38" t="s">
        <v>143</v>
      </c>
      <c r="P38" s="14" t="s">
        <v>144</v>
      </c>
      <c r="Q38" s="14" t="s">
        <v>37</v>
      </c>
    </row>
    <row r="39" spans="15:17" x14ac:dyDescent="0.2">
      <c r="O39" t="s">
        <v>145</v>
      </c>
      <c r="P39" s="14" t="s">
        <v>146</v>
      </c>
      <c r="Q39" s="14" t="s">
        <v>34</v>
      </c>
    </row>
    <row r="40" spans="15:17" x14ac:dyDescent="0.2">
      <c r="O40" t="s">
        <v>147</v>
      </c>
      <c r="P40" s="14" t="s">
        <v>148</v>
      </c>
      <c r="Q40" s="14" t="s">
        <v>95</v>
      </c>
    </row>
    <row r="41" spans="15:17" x14ac:dyDescent="0.2">
      <c r="O41" t="s">
        <v>149</v>
      </c>
      <c r="P41" s="14" t="s">
        <v>150</v>
      </c>
      <c r="Q41" s="14" t="s">
        <v>34</v>
      </c>
    </row>
    <row r="42" spans="15:17" x14ac:dyDescent="0.2">
      <c r="O42" t="s">
        <v>151</v>
      </c>
      <c r="P42" s="14" t="s">
        <v>152</v>
      </c>
      <c r="Q42" s="14" t="s">
        <v>34</v>
      </c>
    </row>
    <row r="43" spans="15:17" x14ac:dyDescent="0.2">
      <c r="O43" t="s">
        <v>81</v>
      </c>
      <c r="P43" s="14" t="s">
        <v>82</v>
      </c>
      <c r="Q43" s="14" t="s">
        <v>62</v>
      </c>
    </row>
    <row r="44" spans="15:17" x14ac:dyDescent="0.2">
      <c r="O44" t="s">
        <v>153</v>
      </c>
      <c r="P44" t="s">
        <v>154</v>
      </c>
      <c r="Q44" s="14" t="s">
        <v>53</v>
      </c>
    </row>
    <row r="45" spans="15:17" x14ac:dyDescent="0.2">
      <c r="O45" s="13" t="s">
        <v>29</v>
      </c>
      <c r="P45" s="14" t="s">
        <v>30</v>
      </c>
      <c r="Q45" s="14" t="s">
        <v>31</v>
      </c>
    </row>
    <row r="46" spans="15:17" x14ac:dyDescent="0.2">
      <c r="O46" s="13" t="s">
        <v>38</v>
      </c>
      <c r="P46" s="14" t="s">
        <v>39</v>
      </c>
      <c r="Q46" s="14" t="s">
        <v>37</v>
      </c>
    </row>
    <row r="47" spans="15:17" x14ac:dyDescent="0.2">
      <c r="O47" s="13" t="s">
        <v>32</v>
      </c>
      <c r="P47" s="14" t="s">
        <v>33</v>
      </c>
      <c r="Q47" s="14" t="s">
        <v>34</v>
      </c>
    </row>
    <row r="48" spans="15:17" x14ac:dyDescent="0.2">
      <c r="O48" s="13" t="s">
        <v>35</v>
      </c>
      <c r="P48" s="14" t="s">
        <v>36</v>
      </c>
      <c r="Q48" s="14" t="s">
        <v>37</v>
      </c>
    </row>
    <row r="49" spans="15:17" x14ac:dyDescent="0.2">
      <c r="O49" s="13" t="s">
        <v>40</v>
      </c>
      <c r="P49" s="14" t="s">
        <v>41</v>
      </c>
      <c r="Q49" s="14" t="s">
        <v>42</v>
      </c>
    </row>
    <row r="50" spans="15:17" x14ac:dyDescent="0.2">
      <c r="O50" s="13" t="s">
        <v>43</v>
      </c>
      <c r="P50" s="14" t="s">
        <v>44</v>
      </c>
      <c r="Q50" s="14" t="s">
        <v>42</v>
      </c>
    </row>
    <row r="51" spans="15:17" x14ac:dyDescent="0.2">
      <c r="O51" s="13" t="s">
        <v>47</v>
      </c>
      <c r="P51" s="14" t="s">
        <v>48</v>
      </c>
      <c r="Q51" s="14" t="s">
        <v>31</v>
      </c>
    </row>
    <row r="52" spans="15:17" x14ac:dyDescent="0.2">
      <c r="O52" s="13" t="s">
        <v>49</v>
      </c>
      <c r="P52" s="14" t="s">
        <v>50</v>
      </c>
      <c r="Q52" s="14" t="s">
        <v>42</v>
      </c>
    </row>
    <row r="53" spans="15:17" x14ac:dyDescent="0.2">
      <c r="O53" s="13" t="s">
        <v>51</v>
      </c>
      <c r="P53" s="14" t="s">
        <v>52</v>
      </c>
      <c r="Q53" s="14" t="s">
        <v>53</v>
      </c>
    </row>
    <row r="54" spans="15:17" x14ac:dyDescent="0.2">
      <c r="O54" s="13" t="s">
        <v>54</v>
      </c>
      <c r="P54" s="14" t="s">
        <v>55</v>
      </c>
      <c r="Q54" s="14" t="s">
        <v>53</v>
      </c>
    </row>
    <row r="55" spans="15:17" x14ac:dyDescent="0.2">
      <c r="O55" s="13" t="s">
        <v>56</v>
      </c>
      <c r="P55" s="14" t="s">
        <v>57</v>
      </c>
      <c r="Q55" s="14" t="s">
        <v>34</v>
      </c>
    </row>
    <row r="56" spans="15:17" x14ac:dyDescent="0.2">
      <c r="O56" s="13" t="s">
        <v>58</v>
      </c>
      <c r="P56" s="14" t="s">
        <v>59</v>
      </c>
      <c r="Q56" s="14" t="s">
        <v>34</v>
      </c>
    </row>
    <row r="57" spans="15:17" x14ac:dyDescent="0.2">
      <c r="O57" s="13" t="s">
        <v>60</v>
      </c>
      <c r="P57" s="14" t="s">
        <v>61</v>
      </c>
      <c r="Q57" s="14" t="s">
        <v>62</v>
      </c>
    </row>
    <row r="58" spans="15:17" ht="25.5" x14ac:dyDescent="0.2">
      <c r="O58" s="13" t="s">
        <v>63</v>
      </c>
      <c r="P58" s="14" t="s">
        <v>64</v>
      </c>
      <c r="Q58" s="14" t="s">
        <v>42</v>
      </c>
    </row>
    <row r="59" spans="15:17" x14ac:dyDescent="0.2">
      <c r="O59" t="s">
        <v>65</v>
      </c>
      <c r="P59" s="14" t="s">
        <v>66</v>
      </c>
      <c r="Q59" s="14" t="s">
        <v>34</v>
      </c>
    </row>
    <row r="60" spans="15:17" x14ac:dyDescent="0.2">
      <c r="O60" s="13" t="s">
        <v>67</v>
      </c>
      <c r="P60" s="14" t="s">
        <v>68</v>
      </c>
      <c r="Q60" s="14" t="s">
        <v>37</v>
      </c>
    </row>
    <row r="61" spans="15:17" x14ac:dyDescent="0.2">
      <c r="O61" t="s">
        <v>155</v>
      </c>
      <c r="P61" s="14" t="s">
        <v>156</v>
      </c>
      <c r="Q61" s="14" t="s">
        <v>31</v>
      </c>
    </row>
    <row r="62" spans="15:17" x14ac:dyDescent="0.2">
      <c r="O62" t="s">
        <v>157</v>
      </c>
      <c r="P62" t="s">
        <v>158</v>
      </c>
      <c r="Q62" s="14" t="s">
        <v>95</v>
      </c>
    </row>
    <row r="63" spans="15:17" x14ac:dyDescent="0.2">
      <c r="O63" s="13" t="s">
        <v>159</v>
      </c>
      <c r="P63" s="14" t="s">
        <v>160</v>
      </c>
      <c r="Q63" s="14" t="s">
        <v>34</v>
      </c>
    </row>
    <row r="64" spans="15:17" x14ac:dyDescent="0.2">
      <c r="O64" s="13" t="s">
        <v>161</v>
      </c>
      <c r="P64" s="14" t="s">
        <v>162</v>
      </c>
      <c r="Q64" s="14" t="s">
        <v>34</v>
      </c>
    </row>
    <row r="65" spans="15:17" x14ac:dyDescent="0.2">
      <c r="O65" s="13" t="s">
        <v>163</v>
      </c>
      <c r="P65" s="14" t="s">
        <v>164</v>
      </c>
      <c r="Q65" s="14" t="s">
        <v>62</v>
      </c>
    </row>
    <row r="66" spans="15:17" x14ac:dyDescent="0.2">
      <c r="O66" s="13" t="s">
        <v>165</v>
      </c>
      <c r="P66" s="14" t="s">
        <v>166</v>
      </c>
      <c r="Q66" s="14" t="s">
        <v>124</v>
      </c>
    </row>
    <row r="67" spans="15:17" x14ac:dyDescent="0.2">
      <c r="O67" s="13" t="s">
        <v>167</v>
      </c>
      <c r="P67" t="s">
        <v>168</v>
      </c>
      <c r="Q67" s="14" t="s">
        <v>95</v>
      </c>
    </row>
    <row r="68" spans="15:17" x14ac:dyDescent="0.2">
      <c r="O68" t="s">
        <v>83</v>
      </c>
      <c r="P68" s="14" t="s">
        <v>84</v>
      </c>
      <c r="Q68" s="14" t="s">
        <v>42</v>
      </c>
    </row>
    <row r="69" spans="15:17" x14ac:dyDescent="0.2">
      <c r="O69" s="13" t="s">
        <v>169</v>
      </c>
      <c r="P69" s="14" t="s">
        <v>170</v>
      </c>
      <c r="Q69" s="14" t="s">
        <v>95</v>
      </c>
    </row>
    <row r="70" spans="15:17" x14ac:dyDescent="0.2">
      <c r="O70" t="s">
        <v>171</v>
      </c>
      <c r="P70" t="s">
        <v>172</v>
      </c>
      <c r="Q70" s="14" t="s">
        <v>95</v>
      </c>
    </row>
    <row r="71" spans="15:17" x14ac:dyDescent="0.2">
      <c r="O71" s="13" t="s">
        <v>173</v>
      </c>
      <c r="P71" s="14" t="s">
        <v>174</v>
      </c>
      <c r="Q71" s="14" t="s">
        <v>37</v>
      </c>
    </row>
    <row r="72" spans="15:17" x14ac:dyDescent="0.2">
      <c r="O72" s="13" t="s">
        <v>175</v>
      </c>
      <c r="P72" s="14" t="s">
        <v>176</v>
      </c>
      <c r="Q72" s="14" t="s">
        <v>95</v>
      </c>
    </row>
    <row r="73" spans="15:17" x14ac:dyDescent="0.2">
      <c r="O73" s="13" t="s">
        <v>177</v>
      </c>
      <c r="P73" s="14" t="s">
        <v>178</v>
      </c>
      <c r="Q73" s="14" t="s">
        <v>124</v>
      </c>
    </row>
    <row r="74" spans="15:17" x14ac:dyDescent="0.2">
      <c r="O74" s="13" t="s">
        <v>69</v>
      </c>
      <c r="P74" s="14" t="s">
        <v>70</v>
      </c>
      <c r="Q74" s="14" t="s">
        <v>34</v>
      </c>
    </row>
    <row r="75" spans="15:17" x14ac:dyDescent="0.2">
      <c r="O75" s="13" t="s">
        <v>179</v>
      </c>
      <c r="P75" s="14" t="s">
        <v>180</v>
      </c>
      <c r="Q75" s="14" t="s">
        <v>34</v>
      </c>
    </row>
    <row r="76" spans="15:17" x14ac:dyDescent="0.2">
      <c r="O76" t="s">
        <v>85</v>
      </c>
      <c r="P76" s="14" t="s">
        <v>86</v>
      </c>
      <c r="Q76" s="14" t="s">
        <v>62</v>
      </c>
    </row>
    <row r="77" spans="15:17" x14ac:dyDescent="0.2">
      <c r="O77" s="13" t="s">
        <v>193</v>
      </c>
      <c r="P77" s="14" t="s">
        <v>194</v>
      </c>
      <c r="Q77" s="14" t="s">
        <v>124</v>
      </c>
    </row>
    <row r="78" spans="15:17" x14ac:dyDescent="0.2">
      <c r="O78" s="13" t="s">
        <v>181</v>
      </c>
      <c r="P78" s="14" t="s">
        <v>182</v>
      </c>
      <c r="Q78" s="14" t="s">
        <v>124</v>
      </c>
    </row>
    <row r="79" spans="15:17" x14ac:dyDescent="0.2">
      <c r="O79" s="13" t="s">
        <v>199</v>
      </c>
      <c r="P79" s="14" t="s">
        <v>200</v>
      </c>
      <c r="Q79" s="14" t="s">
        <v>42</v>
      </c>
    </row>
    <row r="80" spans="15:17" x14ac:dyDescent="0.2">
      <c r="O80" s="13" t="s">
        <v>73</v>
      </c>
      <c r="P80" s="14" t="s">
        <v>74</v>
      </c>
      <c r="Q80" s="14" t="s">
        <v>34</v>
      </c>
    </row>
    <row r="81" spans="15:17" x14ac:dyDescent="0.2">
      <c r="O81" s="13" t="s">
        <v>195</v>
      </c>
      <c r="P81" s="14" t="s">
        <v>196</v>
      </c>
      <c r="Q81" s="14" t="s">
        <v>62</v>
      </c>
    </row>
    <row r="82" spans="15:17" x14ac:dyDescent="0.2">
      <c r="O82" s="13" t="s">
        <v>197</v>
      </c>
      <c r="P82" s="14" t="s">
        <v>198</v>
      </c>
      <c r="Q82" s="14" t="s">
        <v>124</v>
      </c>
    </row>
    <row r="83" spans="15:17" x14ac:dyDescent="0.2">
      <c r="O83" t="s">
        <v>185</v>
      </c>
      <c r="P83" t="s">
        <v>186</v>
      </c>
      <c r="Q83" s="13" t="s">
        <v>95</v>
      </c>
    </row>
  </sheetData>
  <sheetProtection selectLockedCells="1" selectUnlockedCells="1"/>
  <sortState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3.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4.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Props1.xml><?xml version="1.0" encoding="utf-8"?>
<ds:datastoreItem xmlns:ds="http://schemas.openxmlformats.org/officeDocument/2006/customXml" ds:itemID="{0D2872D3-9BB7-47C3-AA5F-514AE9AAAE44}">
  <ds:schemaRefs/>
</ds:datastoreItem>
</file>

<file path=customXml/itemProps2.xml><?xml version="1.0" encoding="utf-8"?>
<ds:datastoreItem xmlns:ds="http://schemas.openxmlformats.org/officeDocument/2006/customXml" ds:itemID="{7C3B55F4-111B-43D2-B775-20984BA27ED4}">
  <ds:schemaRefs/>
</ds:datastoreItem>
</file>

<file path=customXml/itemProps3.xml><?xml version="1.0" encoding="utf-8"?>
<ds:datastoreItem xmlns:ds="http://schemas.openxmlformats.org/officeDocument/2006/customXml" ds:itemID="{27B305C2-67EB-4CD8-8CD8-B2F1FFCC1755}">
  <ds:schemaRefs>
    <ds:schemaRef ds:uri="http://schemas.microsoft.com/DataMashup"/>
  </ds:schemaRefs>
</ds:datastoreItem>
</file>

<file path=customXml/itemProps4.xml><?xml version="1.0" encoding="utf-8"?>
<ds:datastoreItem xmlns:ds="http://schemas.openxmlformats.org/officeDocument/2006/customXml" ds:itemID="{8B9D5835-7EF5-484A-8B9C-CDBEF8DBE1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11</vt:i4>
      </vt:variant>
    </vt:vector>
  </HeadingPairs>
  <TitlesOfParts>
    <vt:vector size="15" baseType="lpstr">
      <vt:lpstr>Общая</vt:lpstr>
      <vt:lpstr>Участники</vt:lpstr>
      <vt:lpstr>Заявка 5кл</vt:lpstr>
      <vt:lpstr>Данные</vt:lpstr>
      <vt:lpstr>Общая!CategoryList</vt:lpstr>
      <vt:lpstr>ColumnTitle1</vt:lpstr>
      <vt:lpstr>Общая!ColumnTitle2</vt:lpstr>
      <vt:lpstr>Общая!CommandTitle</vt:lpstr>
      <vt:lpstr>Общая!EmployeeList</vt:lpstr>
      <vt:lpstr>FlagPercent</vt:lpstr>
      <vt:lpstr>Общая!Leader</vt:lpstr>
      <vt:lpstr>Общая!Organisation</vt:lpstr>
      <vt:lpstr>Участники!Заголовки_для_печати</vt:lpstr>
      <vt:lpstr>'Заявка 5кл'!Область_печати</vt:lpstr>
      <vt:lpstr>Участники!Область_печати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user</cp:lastModifiedBy>
  <cp:lastPrinted>2021-05-07T11:30:05Z</cp:lastPrinted>
  <dcterms:created xsi:type="dcterms:W3CDTF">2016-08-03T05:15:41Z</dcterms:created>
  <dcterms:modified xsi:type="dcterms:W3CDTF">2021-05-19T13:56:14Z</dcterms:modified>
</cp:coreProperties>
</file>