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Итоги 1го Дня" sheetId="1" r:id="rId1"/>
    <sheet name="1ый День Группы" sheetId="2" r:id="rId2"/>
    <sheet name="Итоги 2го Дня" sheetId="3" r:id="rId3"/>
  </sheets>
  <definedNames>
    <definedName name="_xlnm.Print_Area" localSheetId="0">'Итоги 1го Дня'!$A$1:$E$77</definedName>
    <definedName name="_xlnm.Print_Area" localSheetId="2">'Итоги 2го Дня'!$A$1:$R$57</definedName>
  </definedNames>
  <calcPr fullCalcOnLoad="1"/>
</workbook>
</file>

<file path=xl/comments2.xml><?xml version="1.0" encoding="utf-8"?>
<comments xmlns="http://schemas.openxmlformats.org/spreadsheetml/2006/main">
  <authors>
    <author>sk</author>
  </authors>
  <commentList>
    <comment ref="D3" authorId="0">
      <text>
        <r>
          <rPr>
            <b/>
            <sz val="8"/>
            <rFont val="Tahoma"/>
            <family val="0"/>
          </rPr>
          <t>sk:</t>
        </r>
        <r>
          <rPr>
            <sz val="8"/>
            <rFont val="Tahoma"/>
            <family val="0"/>
          </rPr>
          <t xml:space="preserve">
КВ (Контрольное время)
этой дистанции</t>
        </r>
      </text>
    </comment>
    <comment ref="F3" authorId="0">
      <text>
        <r>
          <rPr>
            <b/>
            <sz val="8"/>
            <rFont val="Tahoma"/>
            <family val="0"/>
          </rPr>
          <t>sk:</t>
        </r>
        <r>
          <rPr>
            <sz val="8"/>
            <rFont val="Tahoma"/>
            <family val="0"/>
          </rPr>
          <t xml:space="preserve">
КВ (Контрольное время)
этой дистанции</t>
        </r>
      </text>
    </comment>
    <comment ref="H3" authorId="0">
      <text>
        <r>
          <rPr>
            <b/>
            <sz val="8"/>
            <rFont val="Tahoma"/>
            <family val="0"/>
          </rPr>
          <t>sk:</t>
        </r>
        <r>
          <rPr>
            <sz val="8"/>
            <rFont val="Tahoma"/>
            <family val="0"/>
          </rPr>
          <t xml:space="preserve">
КВ (Контрольное время)
этой дистанции</t>
        </r>
      </text>
    </comment>
    <comment ref="J3" authorId="0">
      <text>
        <r>
          <rPr>
            <b/>
            <sz val="8"/>
            <rFont val="Tahoma"/>
            <family val="0"/>
          </rPr>
          <t>sk:</t>
        </r>
        <r>
          <rPr>
            <sz val="8"/>
            <rFont val="Tahoma"/>
            <family val="0"/>
          </rPr>
          <t xml:space="preserve">
КВ (Контрольное время)
этой дистанции</t>
        </r>
      </text>
    </comment>
    <comment ref="L3" authorId="0">
      <text>
        <r>
          <rPr>
            <b/>
            <sz val="8"/>
            <rFont val="Tahoma"/>
            <family val="0"/>
          </rPr>
          <t>sk:</t>
        </r>
        <r>
          <rPr>
            <sz val="8"/>
            <rFont val="Tahoma"/>
            <family val="0"/>
          </rPr>
          <t xml:space="preserve">
КВ (Контрольное время)
этой дистанции</t>
        </r>
      </text>
    </comment>
    <comment ref="N3" authorId="0">
      <text>
        <r>
          <rPr>
            <b/>
            <sz val="8"/>
            <rFont val="Tahoma"/>
            <family val="0"/>
          </rPr>
          <t>sk:</t>
        </r>
        <r>
          <rPr>
            <sz val="8"/>
            <rFont val="Tahoma"/>
            <family val="0"/>
          </rPr>
          <t xml:space="preserve">
КВ (Контрольное время)
этой дистанции</t>
        </r>
      </text>
    </comment>
    <comment ref="P3" authorId="0">
      <text>
        <r>
          <rPr>
            <b/>
            <sz val="8"/>
            <rFont val="Tahoma"/>
            <family val="0"/>
          </rPr>
          <t>sk:</t>
        </r>
        <r>
          <rPr>
            <sz val="8"/>
            <rFont val="Tahoma"/>
            <family val="0"/>
          </rPr>
          <t xml:space="preserve">
КВ (Контрольное время)
этой дистанции</t>
        </r>
      </text>
    </comment>
    <comment ref="R3" authorId="0">
      <text>
        <r>
          <rPr>
            <b/>
            <sz val="8"/>
            <rFont val="Tahoma"/>
            <family val="0"/>
          </rPr>
          <t>sk:</t>
        </r>
        <r>
          <rPr>
            <sz val="8"/>
            <rFont val="Tahoma"/>
            <family val="0"/>
          </rPr>
          <t xml:space="preserve">
КВ (Контрольное время)
этой дистанции</t>
        </r>
      </text>
    </comment>
    <comment ref="T3" authorId="0">
      <text>
        <r>
          <rPr>
            <b/>
            <sz val="8"/>
            <rFont val="Tahoma"/>
            <family val="0"/>
          </rPr>
          <t>sk:</t>
        </r>
        <r>
          <rPr>
            <sz val="8"/>
            <rFont val="Tahoma"/>
            <family val="0"/>
          </rPr>
          <t xml:space="preserve">
КВ (Контрольное время)
этой дистанции</t>
        </r>
      </text>
    </comment>
    <comment ref="V3" authorId="0">
      <text>
        <r>
          <rPr>
            <b/>
            <sz val="8"/>
            <rFont val="Tahoma"/>
            <family val="0"/>
          </rPr>
          <t>sk:</t>
        </r>
        <r>
          <rPr>
            <sz val="8"/>
            <rFont val="Tahoma"/>
            <family val="0"/>
          </rPr>
          <t xml:space="preserve">
КВ (Контрольное время)
этой дистанции</t>
        </r>
      </text>
    </comment>
    <comment ref="AB3" authorId="0">
      <text>
        <r>
          <rPr>
            <b/>
            <sz val="8"/>
            <rFont val="Tahoma"/>
            <family val="0"/>
          </rPr>
          <t xml:space="preserve">Один балл
</t>
        </r>
      </text>
    </comment>
    <comment ref="Z3" authorId="0">
      <text>
        <r>
          <rPr>
            <b/>
            <sz val="8"/>
            <rFont val="Tahoma"/>
            <family val="0"/>
          </rPr>
          <t>Штраф за невыход на дистанцию</t>
        </r>
      </text>
    </comment>
  </commentList>
</comments>
</file>

<file path=xl/sharedStrings.xml><?xml version="1.0" encoding="utf-8"?>
<sst xmlns="http://schemas.openxmlformats.org/spreadsheetml/2006/main" count="277" uniqueCount="163">
  <si>
    <t>Участник</t>
  </si>
  <si>
    <t>t</t>
  </si>
  <si>
    <t xml:space="preserve">b </t>
  </si>
  <si>
    <t>Сумма</t>
  </si>
  <si>
    <t>Место</t>
  </si>
  <si>
    <t>Коэф</t>
  </si>
  <si>
    <t>ИТОГ</t>
  </si>
  <si>
    <t>1 группа</t>
  </si>
  <si>
    <t>2 группа</t>
  </si>
  <si>
    <t>3 группа</t>
  </si>
  <si>
    <t>Соловьев Владимир</t>
  </si>
  <si>
    <t>Команды</t>
  </si>
  <si>
    <t>Старт</t>
  </si>
  <si>
    <t>Федоров Роман</t>
  </si>
  <si>
    <t>Мурин Евгений</t>
  </si>
  <si>
    <t>Шмелев Сергей</t>
  </si>
  <si>
    <t>№ п/п</t>
  </si>
  <si>
    <t>№ гр</t>
  </si>
  <si>
    <t>Аксарин Станислав Михайлович</t>
  </si>
  <si>
    <t>Мурин Евгений Григорьевич</t>
  </si>
  <si>
    <t>Осадчева Юлия Михайловна</t>
  </si>
  <si>
    <t>Шрубова Елена Анатольевна</t>
  </si>
  <si>
    <t>Пикалева Яна Викторовна</t>
  </si>
  <si>
    <t>Львова Эвелина  Львовна</t>
  </si>
  <si>
    <t>Андреева Татьяна Витальевна</t>
  </si>
  <si>
    <t>Уколова Ольга Сергеевна</t>
  </si>
  <si>
    <t>Железный Олег</t>
  </si>
  <si>
    <t>Страхов Игорь Геннадиевич</t>
  </si>
  <si>
    <t>Мизов Василий Михайлович</t>
  </si>
  <si>
    <t>Бабушкина Светлана</t>
  </si>
  <si>
    <t>Трофимова Екатерина Юрьевна</t>
  </si>
  <si>
    <t>Гордеева Наталья Олеговна</t>
  </si>
  <si>
    <t>Агафонов Антон Андреевич</t>
  </si>
  <si>
    <t>Онуфриенко Глеб Сергеевич</t>
  </si>
  <si>
    <t>Лисова Татьяна Павловна</t>
  </si>
  <si>
    <t>Федоров Роман Валентинович</t>
  </si>
  <si>
    <t>Яковлев Кирилл Игоревич</t>
  </si>
  <si>
    <t>Шмелев Сергей Андреевич</t>
  </si>
  <si>
    <t>Потоцкая Екатерина Валериевна</t>
  </si>
  <si>
    <t>Леонова Юлия</t>
  </si>
  <si>
    <t>Гордиенко Антонина Алексеевна</t>
  </si>
  <si>
    <t>Халип Ольга Михайловна</t>
  </si>
  <si>
    <t>Волкова Анна Владимировна</t>
  </si>
  <si>
    <t>Ермакова Елизавета Владимировна</t>
  </si>
  <si>
    <t>Еськов Андрей Владимирович</t>
  </si>
  <si>
    <t>Хохлов Николай Сергеевич</t>
  </si>
  <si>
    <t>Часов Игорь Евгеньевич</t>
  </si>
  <si>
    <t>Акимова Лидия Михайловна</t>
  </si>
  <si>
    <t>Зенькевич Антонина Борисовна</t>
  </si>
  <si>
    <t>Прусов Сергей Александрович</t>
  </si>
  <si>
    <t>Мусабекова Юлия Игоревна</t>
  </si>
  <si>
    <t>Темнова Анна Александровна</t>
  </si>
  <si>
    <t>Павлова Светлана Владимировна</t>
  </si>
  <si>
    <t>Собенина Евгения Сергеевна</t>
  </si>
  <si>
    <t>Скворцова Елена Юрьевна</t>
  </si>
  <si>
    <t>Александров Роман Александрович</t>
  </si>
  <si>
    <t>Ванина Наталья Викторовна</t>
  </si>
  <si>
    <t>Салимова Юлия Эдгаровна</t>
  </si>
  <si>
    <t>Быкова Мария Олеговна</t>
  </si>
  <si>
    <t>Василенко Татьяна Петровна</t>
  </si>
  <si>
    <t>Семенов Константин Николаевич</t>
  </si>
  <si>
    <t>Копытин Александр Владимирович</t>
  </si>
  <si>
    <t>Медвинская Екатерина Алексеевна</t>
  </si>
  <si>
    <t>Самсонова Наталья Геннадиевна</t>
  </si>
  <si>
    <t>Коршунова Елена Сергеевна</t>
  </si>
  <si>
    <t>Стяжкин Иван</t>
  </si>
  <si>
    <t>Чумаченко Сергей Валерьевич</t>
  </si>
  <si>
    <t>Андреева Елена</t>
  </si>
  <si>
    <t>Дмитриев Юрий Александрович</t>
  </si>
  <si>
    <t>Дыбина Елена Валерьевна</t>
  </si>
  <si>
    <t>Егоров Антон Владимирович</t>
  </si>
  <si>
    <t>Запруднова Анна Николаевна</t>
  </si>
  <si>
    <t>Валеева Альфия Ильдусовна</t>
  </si>
  <si>
    <t>Новичков Иван Аркадьевич</t>
  </si>
  <si>
    <t>Горбачев Андрей Игоревич</t>
  </si>
  <si>
    <t>Никифоров Иван Владиславович</t>
  </si>
  <si>
    <t>Меншинков Евгений Игоревич</t>
  </si>
  <si>
    <t>4 группа</t>
  </si>
  <si>
    <t>Яровой Андей Алексеевич</t>
  </si>
  <si>
    <t>5 группа</t>
  </si>
  <si>
    <t>Андронаки Елена Леонидовна</t>
  </si>
  <si>
    <t>Апостолова Анна Владимировна</t>
  </si>
  <si>
    <t>Юрасова Анна Владимировна</t>
  </si>
  <si>
    <t>Евдокимов Даниил Сергеевич</t>
  </si>
  <si>
    <t>6 группа</t>
  </si>
  <si>
    <t>Козлюк Наталья Вастльевна</t>
  </si>
  <si>
    <t>Иванова Елена Николаевна</t>
  </si>
  <si>
    <t>Никитин Никита Павлович</t>
  </si>
  <si>
    <t>Антипичева Анна Андреевна</t>
  </si>
  <si>
    <t>Степанов Евгений Валерьевич</t>
  </si>
  <si>
    <t>Денисова Динара Юрьевна</t>
  </si>
  <si>
    <t>Капитан</t>
  </si>
  <si>
    <t>Кузнецов</t>
  </si>
  <si>
    <t>Долгополов</t>
  </si>
  <si>
    <t>Орехов</t>
  </si>
  <si>
    <t>Соловьев</t>
  </si>
  <si>
    <t>Захаренков</t>
  </si>
  <si>
    <t>Чистякова</t>
  </si>
  <si>
    <t>Яровой Андрей Алексеевич</t>
  </si>
  <si>
    <t>ГАСУ</t>
  </si>
  <si>
    <t>отказ</t>
  </si>
  <si>
    <t>ВРЕМЯ</t>
  </si>
  <si>
    <t>БАЛЛЫ</t>
  </si>
  <si>
    <t>МЕСТО</t>
  </si>
  <si>
    <t>Кол-во женщин в ком.</t>
  </si>
  <si>
    <t>Коэф-т Ж</t>
  </si>
  <si>
    <t>% к результату победителя</t>
  </si>
  <si>
    <t>Выполненный норматив</t>
  </si>
  <si>
    <t>старта</t>
  </si>
  <si>
    <t>финиша</t>
  </si>
  <si>
    <t>прохождения</t>
  </si>
  <si>
    <t>за время</t>
  </si>
  <si>
    <t>за технику</t>
  </si>
  <si>
    <t>общая сумма</t>
  </si>
  <si>
    <t>ПФ</t>
  </si>
  <si>
    <t>III</t>
  </si>
  <si>
    <t>II</t>
  </si>
  <si>
    <t>I</t>
  </si>
  <si>
    <t>IV</t>
  </si>
  <si>
    <t>ГЛ. СУДЬЯ:                                       Подопригора И.А.</t>
  </si>
  <si>
    <t>ГЛ.СЕКРЕТАРЬ:                                Кузнецов С.А.</t>
  </si>
  <si>
    <t>Протокол жеребьевки стартовых номеров на командной дистанции 2го Дня</t>
  </si>
  <si>
    <t>Баллы</t>
  </si>
  <si>
    <t>Протокол соревнований "Клубная Рулетка 2008" на командной дистанции 2го Дня</t>
  </si>
  <si>
    <t>Приозерский р-н, пл.148км, Малые скалы</t>
  </si>
  <si>
    <t>4 октября 2008 г.</t>
  </si>
  <si>
    <t>Команда кап.</t>
  </si>
  <si>
    <t>Кузнецов С.</t>
  </si>
  <si>
    <t>Чистякова  В.</t>
  </si>
  <si>
    <t>Орехов С.</t>
  </si>
  <si>
    <t>Долгополов К.</t>
  </si>
  <si>
    <t>Соловьев В.</t>
  </si>
  <si>
    <t>Захаренков В.</t>
  </si>
  <si>
    <t>ПС</t>
  </si>
  <si>
    <t>КП1</t>
  </si>
  <si>
    <t>КП2</t>
  </si>
  <si>
    <t>КП3</t>
  </si>
  <si>
    <t>снятие</t>
  </si>
  <si>
    <t>Кузнецов Сергей</t>
  </si>
  <si>
    <t>Чистякова Вера</t>
  </si>
  <si>
    <t>Орехов Сергей</t>
  </si>
  <si>
    <t>Долгополов Константин</t>
  </si>
  <si>
    <t>Захаренков Николай</t>
  </si>
  <si>
    <t>Стартовый №</t>
  </si>
  <si>
    <t>Уколова Ольга</t>
  </si>
  <si>
    <t>Часов Игорь</t>
  </si>
  <si>
    <t>Горбачев Андрей</t>
  </si>
  <si>
    <t>Аксарин Стас</t>
  </si>
  <si>
    <t>Яровой Андрей</t>
  </si>
  <si>
    <t>Чумаченко Сергей</t>
  </si>
  <si>
    <t>Хохлов Николай</t>
  </si>
  <si>
    <t>Никифоров Иван</t>
  </si>
  <si>
    <t>Лисова Татьяна</t>
  </si>
  <si>
    <t>Трофимова Екатерина</t>
  </si>
  <si>
    <t>Еськов Андрей</t>
  </si>
  <si>
    <t>Василенко Татьяна</t>
  </si>
  <si>
    <t>Шрубова Елена</t>
  </si>
  <si>
    <t>Евдокимов Даниил</t>
  </si>
  <si>
    <t>№</t>
  </si>
  <si>
    <t>Группа</t>
  </si>
  <si>
    <t>Фамилия Имя Отчество</t>
  </si>
  <si>
    <t>% к рез-ту победителя</t>
  </si>
  <si>
    <t>Протокол результатов 1го Дня соревнований "Клубная Рулетка ПКТ 2008"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</si>
</sst>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h:mm;@"/>
  </numFmts>
  <fonts count="17">
    <font>
      <sz val="10"/>
      <name val="Arial Cyr"/>
      <family val="0"/>
    </font>
    <font>
      <b/>
      <sz val="10"/>
      <name val="Arial Cyr"/>
      <family val="2"/>
    </font>
    <font>
      <sz val="10"/>
      <color indexed="23"/>
      <name val="Arial Cyr"/>
      <family val="2"/>
    </font>
    <font>
      <sz val="1"/>
      <name val="Arial Cyr"/>
      <family val="2"/>
    </font>
    <font>
      <b/>
      <sz val="10"/>
      <color indexed="55"/>
      <name val="Arial Cyr"/>
      <family val="2"/>
    </font>
    <font>
      <sz val="10"/>
      <color indexed="55"/>
      <name val="Arial Cyr"/>
      <family val="2"/>
    </font>
    <font>
      <sz val="1"/>
      <color indexed="55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0"/>
      <color indexed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2"/>
      <name val="Arial Cyr"/>
      <family val="0"/>
    </font>
    <font>
      <sz val="10"/>
      <color indexed="9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 horizontal="center"/>
    </xf>
    <xf numFmtId="46" fontId="3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46" fontId="0" fillId="3" borderId="1" xfId="0" applyNumberForma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46" fontId="6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46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0" applyFont="1" applyAlignment="1">
      <alignment/>
    </xf>
    <xf numFmtId="46" fontId="0" fillId="0" borderId="0" xfId="0" applyNumberFormat="1" applyAlignment="1">
      <alignment/>
    </xf>
    <xf numFmtId="46" fontId="0" fillId="2" borderId="0" xfId="0" applyNumberFormat="1" applyFill="1" applyAlignment="1">
      <alignment/>
    </xf>
    <xf numFmtId="0" fontId="0" fillId="2" borderId="0" xfId="0" applyFill="1" applyAlignment="1">
      <alignment/>
    </xf>
    <xf numFmtId="46" fontId="9" fillId="3" borderId="1" xfId="0" applyNumberFormat="1" applyFont="1" applyFill="1" applyBorder="1" applyAlignment="1">
      <alignment/>
    </xf>
    <xf numFmtId="21" fontId="0" fillId="3" borderId="1" xfId="0" applyNumberFormat="1" applyFill="1" applyBorder="1" applyAlignment="1">
      <alignment/>
    </xf>
    <xf numFmtId="21" fontId="2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4" borderId="5" xfId="0" applyFont="1" applyFill="1" applyBorder="1" applyAlignment="1">
      <alignment/>
    </xf>
    <xf numFmtId="2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9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/>
    </xf>
    <xf numFmtId="21" fontId="15" fillId="0" borderId="0" xfId="0" applyNumberFormat="1" applyFont="1" applyAlignment="1" applyProtection="1">
      <alignment/>
      <protection hidden="1"/>
    </xf>
    <xf numFmtId="46" fontId="15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 vertical="center"/>
    </xf>
    <xf numFmtId="0" fontId="1" fillId="0" borderId="15" xfId="0" applyFont="1" applyBorder="1" applyAlignment="1">
      <alignment/>
    </xf>
    <xf numFmtId="9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0" fillId="4" borderId="18" xfId="0" applyFont="1" applyFill="1" applyBorder="1" applyAlignment="1">
      <alignment/>
    </xf>
    <xf numFmtId="2" fontId="0" fillId="0" borderId="18" xfId="0" applyNumberFormat="1" applyBorder="1" applyAlignment="1">
      <alignment/>
    </xf>
    <xf numFmtId="9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0" fontId="8" fillId="0" borderId="5" xfId="0" applyFont="1" applyFill="1" applyBorder="1" applyAlignment="1">
      <alignment/>
    </xf>
    <xf numFmtId="9" fontId="0" fillId="0" borderId="21" xfId="0" applyNumberFormat="1" applyBorder="1" applyAlignment="1">
      <alignment/>
    </xf>
    <xf numFmtId="0" fontId="1" fillId="0" borderId="22" xfId="0" applyFont="1" applyBorder="1" applyAlignment="1">
      <alignment horizontal="center" vertical="justify"/>
    </xf>
    <xf numFmtId="0" fontId="1" fillId="0" borderId="23" xfId="0" applyFont="1" applyBorder="1" applyAlignment="1">
      <alignment horizontal="center" vertical="justify"/>
    </xf>
    <xf numFmtId="0" fontId="1" fillId="0" borderId="24" xfId="0" applyFont="1" applyBorder="1" applyAlignment="1">
      <alignment horizontal="center" vertical="justify"/>
    </xf>
    <xf numFmtId="0" fontId="1" fillId="0" borderId="25" xfId="0" applyFont="1" applyBorder="1" applyAlignment="1">
      <alignment/>
    </xf>
    <xf numFmtId="0" fontId="8" fillId="0" borderId="26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2" fontId="0" fillId="0" borderId="26" xfId="0" applyNumberFormat="1" applyBorder="1" applyAlignment="1">
      <alignment/>
    </xf>
    <xf numFmtId="9" fontId="0" fillId="0" borderId="27" xfId="0" applyNumberFormat="1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4" borderId="1" xfId="0" applyNumberFormat="1" applyFont="1" applyFill="1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0" fillId="0" borderId="31" xfId="0" applyBorder="1" applyAlignment="1">
      <alignment horizontal="center" vertical="justify"/>
    </xf>
    <xf numFmtId="0" fontId="0" fillId="0" borderId="32" xfId="0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workbookViewId="0" topLeftCell="A1">
      <selection activeCell="F1" sqref="F1"/>
    </sheetView>
  </sheetViews>
  <sheetFormatPr defaultColWidth="9.00390625" defaultRowHeight="12.75"/>
  <cols>
    <col min="1" max="1" width="4.125" style="51" customWidth="1"/>
    <col min="2" max="2" width="7.875" style="0" customWidth="1"/>
    <col min="3" max="3" width="53.50390625" style="0" customWidth="1"/>
    <col min="4" max="4" width="10.375" style="0" customWidth="1"/>
    <col min="5" max="5" width="11.875" style="0" customWidth="1"/>
    <col min="9" max="9" width="11.00390625" style="0" bestFit="1" customWidth="1"/>
  </cols>
  <sheetData>
    <row r="1" ht="34.5" customHeight="1" thickBot="1">
      <c r="A1" s="76" t="s">
        <v>162</v>
      </c>
    </row>
    <row r="2" spans="1:13" ht="28.5" customHeight="1" thickBot="1" thickTop="1">
      <c r="A2" s="87" t="s">
        <v>158</v>
      </c>
      <c r="B2" s="88" t="s">
        <v>159</v>
      </c>
      <c r="C2" s="88" t="s">
        <v>160</v>
      </c>
      <c r="D2" s="88" t="s">
        <v>122</v>
      </c>
      <c r="E2" s="89" t="s">
        <v>161</v>
      </c>
      <c r="I2" t="s">
        <v>91</v>
      </c>
      <c r="J2">
        <v>1</v>
      </c>
      <c r="K2">
        <v>2</v>
      </c>
      <c r="L2">
        <v>3</v>
      </c>
      <c r="M2" t="s">
        <v>12</v>
      </c>
    </row>
    <row r="3" spans="1:13" ht="13.5" thickTop="1">
      <c r="A3" s="90">
        <v>1</v>
      </c>
      <c r="B3" s="91">
        <v>1</v>
      </c>
      <c r="C3" s="92" t="s">
        <v>32</v>
      </c>
      <c r="D3" s="93">
        <v>14.666666666666664</v>
      </c>
      <c r="E3" s="94">
        <f>D3/$D$3</f>
        <v>1</v>
      </c>
      <c r="F3" t="s">
        <v>100</v>
      </c>
      <c r="H3">
        <v>1</v>
      </c>
      <c r="I3" t="s">
        <v>92</v>
      </c>
      <c r="M3">
        <v>1</v>
      </c>
    </row>
    <row r="4" spans="1:13" ht="12.75">
      <c r="A4" s="77">
        <f>A3+1</f>
        <v>2</v>
      </c>
      <c r="B4" s="52">
        <v>1</v>
      </c>
      <c r="C4" s="30" t="s">
        <v>19</v>
      </c>
      <c r="D4" s="10">
        <v>16.233333333333334</v>
      </c>
      <c r="E4" s="78">
        <f aca="true" t="shared" si="0" ref="E4:E21">D4/$D$3</f>
        <v>1.1068181818181821</v>
      </c>
      <c r="F4">
        <v>4</v>
      </c>
      <c r="H4">
        <v>2</v>
      </c>
      <c r="I4" t="s">
        <v>93</v>
      </c>
      <c r="M4">
        <v>4</v>
      </c>
    </row>
    <row r="5" spans="1:13" ht="12.75">
      <c r="A5" s="77">
        <f aca="true" t="shared" si="1" ref="A5:A21">A4+1</f>
        <v>3</v>
      </c>
      <c r="B5" s="52">
        <v>1</v>
      </c>
      <c r="C5" s="30" t="s">
        <v>66</v>
      </c>
      <c r="D5" s="10">
        <v>18.3</v>
      </c>
      <c r="E5" s="78">
        <f t="shared" si="0"/>
        <v>1.247727272727273</v>
      </c>
      <c r="F5">
        <v>3</v>
      </c>
      <c r="G5" t="s">
        <v>99</v>
      </c>
      <c r="H5">
        <v>3</v>
      </c>
      <c r="I5" t="s">
        <v>94</v>
      </c>
      <c r="M5">
        <v>3</v>
      </c>
    </row>
    <row r="6" spans="1:13" ht="12.75">
      <c r="A6" s="77">
        <f t="shared" si="1"/>
        <v>4</v>
      </c>
      <c r="B6" s="52">
        <v>1</v>
      </c>
      <c r="C6" s="30" t="s">
        <v>30</v>
      </c>
      <c r="D6" s="10">
        <v>19</v>
      </c>
      <c r="E6" s="78">
        <f t="shared" si="0"/>
        <v>1.2954545454545456</v>
      </c>
      <c r="F6">
        <v>5</v>
      </c>
      <c r="H6">
        <v>4</v>
      </c>
      <c r="I6" t="s">
        <v>95</v>
      </c>
      <c r="M6">
        <v>5</v>
      </c>
    </row>
    <row r="7" spans="1:13" ht="12.75">
      <c r="A7" s="77">
        <f t="shared" si="1"/>
        <v>5</v>
      </c>
      <c r="B7" s="52">
        <v>1</v>
      </c>
      <c r="C7" s="30" t="s">
        <v>18</v>
      </c>
      <c r="D7" s="10">
        <v>19.766666666666666</v>
      </c>
      <c r="E7" s="78">
        <f t="shared" si="0"/>
        <v>1.3477272727272729</v>
      </c>
      <c r="F7">
        <v>2</v>
      </c>
      <c r="H7">
        <v>5</v>
      </c>
      <c r="I7" t="s">
        <v>96</v>
      </c>
      <c r="M7">
        <v>6</v>
      </c>
    </row>
    <row r="8" spans="1:13" ht="12.75">
      <c r="A8" s="77">
        <f t="shared" si="1"/>
        <v>6</v>
      </c>
      <c r="B8" s="52">
        <v>1</v>
      </c>
      <c r="C8" s="30" t="s">
        <v>21</v>
      </c>
      <c r="D8" s="10">
        <v>21.666666666666664</v>
      </c>
      <c r="E8" s="78">
        <f t="shared" si="0"/>
        <v>1.4772727272727273</v>
      </c>
      <c r="F8">
        <v>6</v>
      </c>
      <c r="H8">
        <v>6</v>
      </c>
      <c r="I8" t="s">
        <v>97</v>
      </c>
      <c r="M8">
        <v>2</v>
      </c>
    </row>
    <row r="9" spans="1:6" ht="12.75">
      <c r="A9" s="77">
        <f t="shared" si="1"/>
        <v>7</v>
      </c>
      <c r="B9" s="52">
        <v>1</v>
      </c>
      <c r="C9" s="30" t="s">
        <v>25</v>
      </c>
      <c r="D9" s="10">
        <v>23.366666666666664</v>
      </c>
      <c r="E9" s="78">
        <f t="shared" si="0"/>
        <v>1.5931818181818183</v>
      </c>
      <c r="F9">
        <v>1</v>
      </c>
    </row>
    <row r="10" spans="1:5" ht="12.75">
      <c r="A10" s="77">
        <f t="shared" si="1"/>
        <v>8</v>
      </c>
      <c r="B10" s="37">
        <v>1</v>
      </c>
      <c r="C10" s="30" t="s">
        <v>27</v>
      </c>
      <c r="D10" s="10">
        <v>25.43333333333333</v>
      </c>
      <c r="E10" s="78">
        <f t="shared" si="0"/>
        <v>1.7340909090909091</v>
      </c>
    </row>
    <row r="11" spans="1:5" ht="12.75">
      <c r="A11" s="77">
        <f t="shared" si="1"/>
        <v>9</v>
      </c>
      <c r="B11" s="37">
        <v>1</v>
      </c>
      <c r="C11" s="30" t="s">
        <v>24</v>
      </c>
      <c r="D11" s="10">
        <v>26.733333333333334</v>
      </c>
      <c r="E11" s="78">
        <f t="shared" si="0"/>
        <v>1.8227272727272732</v>
      </c>
    </row>
    <row r="12" spans="1:5" ht="12.75">
      <c r="A12" s="77">
        <f t="shared" si="1"/>
        <v>10</v>
      </c>
      <c r="B12" s="37">
        <v>1</v>
      </c>
      <c r="C12" s="30" t="s">
        <v>31</v>
      </c>
      <c r="D12" s="10">
        <v>27.3</v>
      </c>
      <c r="E12" s="78">
        <f t="shared" si="0"/>
        <v>1.8613636363636368</v>
      </c>
    </row>
    <row r="13" spans="1:5" ht="12.75">
      <c r="A13" s="77">
        <f t="shared" si="1"/>
        <v>11</v>
      </c>
      <c r="B13" s="37">
        <v>1</v>
      </c>
      <c r="C13" s="30" t="s">
        <v>29</v>
      </c>
      <c r="D13" s="10">
        <v>28.76666666666667</v>
      </c>
      <c r="E13" s="78">
        <f t="shared" si="0"/>
        <v>1.9613636363636369</v>
      </c>
    </row>
    <row r="14" spans="1:5" ht="12.75">
      <c r="A14" s="77">
        <f t="shared" si="1"/>
        <v>12</v>
      </c>
      <c r="B14" s="37">
        <v>1</v>
      </c>
      <c r="C14" s="30" t="s">
        <v>22</v>
      </c>
      <c r="D14" s="10">
        <v>34.06666666666667</v>
      </c>
      <c r="E14" s="78">
        <f t="shared" si="0"/>
        <v>2.322727272727273</v>
      </c>
    </row>
    <row r="15" spans="1:5" ht="12.75">
      <c r="A15" s="77">
        <f t="shared" si="1"/>
        <v>13</v>
      </c>
      <c r="B15" s="37">
        <v>1</v>
      </c>
      <c r="C15" s="30" t="s">
        <v>33</v>
      </c>
      <c r="D15" s="10">
        <v>36.233333333333334</v>
      </c>
      <c r="E15" s="78">
        <f t="shared" si="0"/>
        <v>2.470454545454546</v>
      </c>
    </row>
    <row r="16" spans="1:5" ht="12.75">
      <c r="A16" s="77">
        <f t="shared" si="1"/>
        <v>14</v>
      </c>
      <c r="B16" s="37">
        <v>1</v>
      </c>
      <c r="C16" s="30" t="s">
        <v>20</v>
      </c>
      <c r="D16" s="10">
        <v>37.33333333333333</v>
      </c>
      <c r="E16" s="78">
        <f t="shared" si="0"/>
        <v>2.5454545454545454</v>
      </c>
    </row>
    <row r="17" spans="1:5" ht="12.75">
      <c r="A17" s="77">
        <f t="shared" si="1"/>
        <v>15</v>
      </c>
      <c r="B17" s="37">
        <v>1</v>
      </c>
      <c r="C17" s="30" t="s">
        <v>63</v>
      </c>
      <c r="D17" s="10">
        <v>42.06666666666667</v>
      </c>
      <c r="E17" s="78">
        <f t="shared" si="0"/>
        <v>2.868181818181819</v>
      </c>
    </row>
    <row r="18" spans="1:5" ht="12.75">
      <c r="A18" s="77">
        <f t="shared" si="1"/>
        <v>16</v>
      </c>
      <c r="B18" s="37">
        <v>1</v>
      </c>
      <c r="C18" s="30" t="s">
        <v>26</v>
      </c>
      <c r="D18" s="10">
        <v>43.56666666666666</v>
      </c>
      <c r="E18" s="78">
        <f t="shared" si="0"/>
        <v>2.9704545454545457</v>
      </c>
    </row>
    <row r="19" spans="1:5" ht="12.75">
      <c r="A19" s="77">
        <f t="shared" si="1"/>
        <v>17</v>
      </c>
      <c r="B19" s="37">
        <v>1</v>
      </c>
      <c r="C19" s="30" t="s">
        <v>28</v>
      </c>
      <c r="D19" s="10">
        <v>78.56666666666666</v>
      </c>
      <c r="E19" s="78">
        <f t="shared" si="0"/>
        <v>5.356818181818182</v>
      </c>
    </row>
    <row r="20" spans="1:5" ht="12.75">
      <c r="A20" s="77">
        <f t="shared" si="1"/>
        <v>18</v>
      </c>
      <c r="B20" s="37">
        <v>1</v>
      </c>
      <c r="C20" s="30" t="s">
        <v>23</v>
      </c>
      <c r="D20" s="10">
        <v>240</v>
      </c>
      <c r="E20" s="78">
        <f t="shared" si="0"/>
        <v>16.363636363636367</v>
      </c>
    </row>
    <row r="21" spans="1:5" s="6" customFormat="1" ht="13.5" thickBot="1">
      <c r="A21" s="79">
        <f t="shared" si="1"/>
        <v>19</v>
      </c>
      <c r="B21" s="80">
        <v>1</v>
      </c>
      <c r="C21" s="81" t="s">
        <v>39</v>
      </c>
      <c r="D21" s="82">
        <v>240</v>
      </c>
      <c r="E21" s="83">
        <f t="shared" si="0"/>
        <v>16.363636363636367</v>
      </c>
    </row>
    <row r="22" spans="1:6" ht="13.5" thickTop="1">
      <c r="A22" s="90">
        <v>1</v>
      </c>
      <c r="B22" s="91">
        <v>2</v>
      </c>
      <c r="C22" s="92" t="s">
        <v>35</v>
      </c>
      <c r="D22" s="93">
        <v>21.633333333333336</v>
      </c>
      <c r="E22" s="94">
        <f>D22/$D$22</f>
        <v>1</v>
      </c>
      <c r="F22">
        <v>2</v>
      </c>
    </row>
    <row r="23" spans="1:6" ht="12.75">
      <c r="A23" s="77">
        <f>A22+1</f>
        <v>2</v>
      </c>
      <c r="B23" s="52">
        <v>2</v>
      </c>
      <c r="C23" s="30" t="s">
        <v>45</v>
      </c>
      <c r="D23" s="10">
        <v>23.433333333333337</v>
      </c>
      <c r="E23" s="78">
        <f aca="true" t="shared" si="2" ref="E23:E35">D23/$D$22</f>
        <v>1.0832049306625577</v>
      </c>
      <c r="F23">
        <v>3</v>
      </c>
    </row>
    <row r="24" spans="1:6" ht="12.75">
      <c r="A24" s="77">
        <f aca="true" t="shared" si="3" ref="A24:A35">A23+1</f>
        <v>3</v>
      </c>
      <c r="B24" s="52">
        <v>2</v>
      </c>
      <c r="C24" s="30" t="s">
        <v>34</v>
      </c>
      <c r="D24" s="10">
        <v>25.8</v>
      </c>
      <c r="E24" s="78">
        <f t="shared" si="2"/>
        <v>1.192604006163328</v>
      </c>
      <c r="F24">
        <v>4</v>
      </c>
    </row>
    <row r="25" spans="1:6" ht="12.75">
      <c r="A25" s="77">
        <f t="shared" si="3"/>
        <v>4</v>
      </c>
      <c r="B25" s="52">
        <v>2</v>
      </c>
      <c r="C25" s="30" t="s">
        <v>44</v>
      </c>
      <c r="D25" s="10">
        <v>29.633333333333336</v>
      </c>
      <c r="E25" s="78">
        <f t="shared" si="2"/>
        <v>1.3697996918335902</v>
      </c>
      <c r="F25">
        <v>5</v>
      </c>
    </row>
    <row r="26" spans="1:6" ht="12.75">
      <c r="A26" s="77">
        <f t="shared" si="3"/>
        <v>5</v>
      </c>
      <c r="B26" s="52">
        <v>2</v>
      </c>
      <c r="C26" s="30" t="s">
        <v>37</v>
      </c>
      <c r="D26" s="10">
        <v>31.96666666666666</v>
      </c>
      <c r="E26" s="78">
        <f t="shared" si="2"/>
        <v>1.4776579352850534</v>
      </c>
      <c r="F26">
        <v>6</v>
      </c>
    </row>
    <row r="27" spans="1:6" ht="12.75">
      <c r="A27" s="77">
        <f t="shared" si="3"/>
        <v>6</v>
      </c>
      <c r="B27" s="52">
        <v>2</v>
      </c>
      <c r="C27" s="30" t="s">
        <v>46</v>
      </c>
      <c r="D27" s="10">
        <v>33.133333333333326</v>
      </c>
      <c r="E27" s="78">
        <f t="shared" si="2"/>
        <v>1.5315870570107852</v>
      </c>
      <c r="F27">
        <v>1</v>
      </c>
    </row>
    <row r="28" spans="1:5" ht="12.75">
      <c r="A28" s="77">
        <f t="shared" si="3"/>
        <v>7</v>
      </c>
      <c r="B28" s="37">
        <v>2</v>
      </c>
      <c r="C28" s="30" t="s">
        <v>43</v>
      </c>
      <c r="D28" s="10">
        <v>34.73333333333333</v>
      </c>
      <c r="E28" s="78">
        <f t="shared" si="2"/>
        <v>1.6055469953775034</v>
      </c>
    </row>
    <row r="29" spans="1:5" ht="12.75">
      <c r="A29" s="77">
        <f t="shared" si="3"/>
        <v>8</v>
      </c>
      <c r="B29" s="37">
        <v>2</v>
      </c>
      <c r="C29" s="30" t="s">
        <v>36</v>
      </c>
      <c r="D29" s="10">
        <v>40.43333333333333</v>
      </c>
      <c r="E29" s="78">
        <f t="shared" si="2"/>
        <v>1.8690292758089364</v>
      </c>
    </row>
    <row r="30" spans="1:5" ht="12.75">
      <c r="A30" s="77">
        <f t="shared" si="3"/>
        <v>9</v>
      </c>
      <c r="B30" s="37">
        <v>2</v>
      </c>
      <c r="C30" s="30" t="s">
        <v>47</v>
      </c>
      <c r="D30" s="10">
        <v>41.8</v>
      </c>
      <c r="E30" s="78">
        <f t="shared" si="2"/>
        <v>1.932203389830508</v>
      </c>
    </row>
    <row r="31" spans="1:5" ht="12.75">
      <c r="A31" s="77">
        <f t="shared" si="3"/>
        <v>10</v>
      </c>
      <c r="B31" s="37">
        <v>2</v>
      </c>
      <c r="C31" s="30" t="s">
        <v>41</v>
      </c>
      <c r="D31" s="10">
        <v>43.63333333333333</v>
      </c>
      <c r="E31" s="78">
        <f t="shared" si="2"/>
        <v>2.0169491525423724</v>
      </c>
    </row>
    <row r="32" spans="1:5" ht="12.75">
      <c r="A32" s="77">
        <f t="shared" si="3"/>
        <v>11</v>
      </c>
      <c r="B32" s="37">
        <v>2</v>
      </c>
      <c r="C32" s="30" t="s">
        <v>42</v>
      </c>
      <c r="D32" s="10">
        <v>45.83333333333333</v>
      </c>
      <c r="E32" s="78">
        <f t="shared" si="2"/>
        <v>2.11864406779661</v>
      </c>
    </row>
    <row r="33" spans="1:5" ht="12.75">
      <c r="A33" s="77">
        <f t="shared" si="3"/>
        <v>12</v>
      </c>
      <c r="B33" s="37">
        <v>2</v>
      </c>
      <c r="C33" s="30" t="s">
        <v>38</v>
      </c>
      <c r="D33" s="10">
        <v>51.36666666666666</v>
      </c>
      <c r="E33" s="78">
        <f t="shared" si="2"/>
        <v>2.3744221879815095</v>
      </c>
    </row>
    <row r="34" spans="1:5" ht="12.75">
      <c r="A34" s="77">
        <f t="shared" si="3"/>
        <v>13</v>
      </c>
      <c r="B34" s="37">
        <v>2</v>
      </c>
      <c r="C34" s="30" t="s">
        <v>40</v>
      </c>
      <c r="D34" s="10">
        <v>72.1</v>
      </c>
      <c r="E34" s="78">
        <f t="shared" si="2"/>
        <v>3.3328197226502305</v>
      </c>
    </row>
    <row r="35" spans="1:5" s="6" customFormat="1" ht="13.5" thickBot="1">
      <c r="A35" s="79">
        <f t="shared" si="3"/>
        <v>14</v>
      </c>
      <c r="B35" s="80">
        <v>2</v>
      </c>
      <c r="C35" s="81" t="s">
        <v>62</v>
      </c>
      <c r="D35" s="82">
        <v>240</v>
      </c>
      <c r="E35" s="83">
        <f t="shared" si="2"/>
        <v>11.093990755007702</v>
      </c>
    </row>
    <row r="36" spans="1:7" ht="13.5" thickTop="1">
      <c r="A36" s="84">
        <v>1</v>
      </c>
      <c r="B36" s="85">
        <v>3</v>
      </c>
      <c r="C36" s="49" t="s">
        <v>83</v>
      </c>
      <c r="D36" s="50">
        <v>26.033333333333324</v>
      </c>
      <c r="E36" s="86">
        <f>D36/$D$36</f>
        <v>1</v>
      </c>
      <c r="F36">
        <v>6</v>
      </c>
      <c r="G36" t="s">
        <v>99</v>
      </c>
    </row>
    <row r="37" spans="1:6" ht="12.75">
      <c r="A37" s="77">
        <f>A36+1</f>
        <v>2</v>
      </c>
      <c r="B37" s="52">
        <v>3</v>
      </c>
      <c r="C37" s="30" t="s">
        <v>59</v>
      </c>
      <c r="D37" s="10">
        <v>26.7</v>
      </c>
      <c r="E37" s="78">
        <f aca="true" t="shared" si="4" ref="E37:E73">D37/$D$36</f>
        <v>1.0256081946222795</v>
      </c>
      <c r="F37">
        <v>5</v>
      </c>
    </row>
    <row r="38" spans="1:5" ht="12.75">
      <c r="A38" s="77">
        <f aca="true" t="shared" si="5" ref="A38:A73">A37+1</f>
        <v>3</v>
      </c>
      <c r="B38" s="52">
        <v>3</v>
      </c>
      <c r="C38" s="30" t="s">
        <v>53</v>
      </c>
      <c r="D38" s="10">
        <v>28.16666666666666</v>
      </c>
      <c r="E38" s="78">
        <f t="shared" si="4"/>
        <v>1.0819462227912933</v>
      </c>
    </row>
    <row r="39" spans="1:7" ht="12.75">
      <c r="A39" s="77">
        <f t="shared" si="5"/>
        <v>4</v>
      </c>
      <c r="B39" s="52">
        <v>3</v>
      </c>
      <c r="C39" s="30" t="s">
        <v>65</v>
      </c>
      <c r="D39" s="10">
        <v>28.266666666666666</v>
      </c>
      <c r="E39" s="78">
        <f t="shared" si="4"/>
        <v>1.0857874519846353</v>
      </c>
      <c r="F39">
        <v>4</v>
      </c>
      <c r="G39" t="s">
        <v>99</v>
      </c>
    </row>
    <row r="40" spans="1:7" ht="12.75">
      <c r="A40" s="77">
        <f t="shared" si="5"/>
        <v>5</v>
      </c>
      <c r="B40" s="52">
        <v>3</v>
      </c>
      <c r="C40" s="30" t="s">
        <v>74</v>
      </c>
      <c r="D40" s="10">
        <v>28.33333333333334</v>
      </c>
      <c r="E40" s="78">
        <f t="shared" si="4"/>
        <v>1.0883482714468635</v>
      </c>
      <c r="F40">
        <v>1</v>
      </c>
      <c r="G40" t="s">
        <v>99</v>
      </c>
    </row>
    <row r="41" spans="1:7" ht="12.75">
      <c r="A41" s="77">
        <f t="shared" si="5"/>
        <v>6</v>
      </c>
      <c r="B41" s="52">
        <v>3</v>
      </c>
      <c r="C41" s="30" t="s">
        <v>98</v>
      </c>
      <c r="D41" s="10">
        <v>28.966666666666665</v>
      </c>
      <c r="E41" s="78">
        <f t="shared" si="4"/>
        <v>1.1126760563380285</v>
      </c>
      <c r="F41">
        <v>2</v>
      </c>
      <c r="G41" t="s">
        <v>99</v>
      </c>
    </row>
    <row r="42" spans="1:7" ht="12.75">
      <c r="A42" s="77">
        <f t="shared" si="5"/>
        <v>7</v>
      </c>
      <c r="B42" s="52">
        <v>3</v>
      </c>
      <c r="C42" s="30" t="s">
        <v>75</v>
      </c>
      <c r="D42" s="10">
        <v>29.166666666666668</v>
      </c>
      <c r="E42" s="78">
        <f t="shared" si="4"/>
        <v>1.1203585147247124</v>
      </c>
      <c r="F42">
        <v>3</v>
      </c>
      <c r="G42" t="s">
        <v>99</v>
      </c>
    </row>
    <row r="43" spans="1:5" ht="12.75">
      <c r="A43" s="77">
        <f t="shared" si="5"/>
        <v>8</v>
      </c>
      <c r="B43" s="37">
        <v>3</v>
      </c>
      <c r="C43" s="30" t="s">
        <v>49</v>
      </c>
      <c r="D43" s="10">
        <v>31.366666666666667</v>
      </c>
      <c r="E43" s="78">
        <f t="shared" si="4"/>
        <v>1.2048655569782334</v>
      </c>
    </row>
    <row r="44" spans="1:5" ht="12.75">
      <c r="A44" s="77">
        <f t="shared" si="5"/>
        <v>9</v>
      </c>
      <c r="B44" s="37">
        <v>3</v>
      </c>
      <c r="C44" s="30" t="s">
        <v>50</v>
      </c>
      <c r="D44" s="10">
        <v>36.86666666666667</v>
      </c>
      <c r="E44" s="78">
        <f t="shared" si="4"/>
        <v>1.4161331626120364</v>
      </c>
    </row>
    <row r="45" spans="1:7" ht="12.75">
      <c r="A45" s="77">
        <f t="shared" si="5"/>
        <v>10</v>
      </c>
      <c r="B45" s="37">
        <v>3</v>
      </c>
      <c r="C45" s="30" t="s">
        <v>81</v>
      </c>
      <c r="D45" s="10">
        <v>39.3</v>
      </c>
      <c r="E45" s="78">
        <f t="shared" si="4"/>
        <v>1.5096030729833552</v>
      </c>
      <c r="G45" t="s">
        <v>99</v>
      </c>
    </row>
    <row r="46" spans="1:7" ht="12.75">
      <c r="A46" s="77">
        <f t="shared" si="5"/>
        <v>11</v>
      </c>
      <c r="B46" s="37">
        <v>3</v>
      </c>
      <c r="C46" s="30" t="s">
        <v>70</v>
      </c>
      <c r="D46" s="10">
        <v>40.2</v>
      </c>
      <c r="E46" s="78">
        <f t="shared" si="4"/>
        <v>1.5441741357234322</v>
      </c>
      <c r="G46" t="s">
        <v>99</v>
      </c>
    </row>
    <row r="47" spans="1:7" ht="12.75">
      <c r="A47" s="77">
        <f t="shared" si="5"/>
        <v>12</v>
      </c>
      <c r="B47" s="37">
        <v>3</v>
      </c>
      <c r="C47" s="30" t="s">
        <v>87</v>
      </c>
      <c r="D47" s="10">
        <v>40.4</v>
      </c>
      <c r="E47" s="78">
        <f t="shared" si="4"/>
        <v>1.5518565941101157</v>
      </c>
      <c r="G47" t="s">
        <v>99</v>
      </c>
    </row>
    <row r="48" spans="1:7" ht="12.75">
      <c r="A48" s="77">
        <f t="shared" si="5"/>
        <v>13</v>
      </c>
      <c r="B48" s="37">
        <v>3</v>
      </c>
      <c r="C48" s="30" t="s">
        <v>48</v>
      </c>
      <c r="D48" s="10">
        <v>41.4</v>
      </c>
      <c r="E48" s="78">
        <f t="shared" si="4"/>
        <v>1.5902688860435343</v>
      </c>
      <c r="G48" t="s">
        <v>99</v>
      </c>
    </row>
    <row r="49" spans="1:5" ht="12.75">
      <c r="A49" s="77">
        <f t="shared" si="5"/>
        <v>14</v>
      </c>
      <c r="B49" s="37">
        <v>3</v>
      </c>
      <c r="C49" s="30" t="s">
        <v>55</v>
      </c>
      <c r="D49" s="10">
        <v>41.83333333333333</v>
      </c>
      <c r="E49" s="78">
        <f t="shared" si="4"/>
        <v>1.6069142125480158</v>
      </c>
    </row>
    <row r="50" spans="1:7" ht="12.75">
      <c r="A50" s="77">
        <f t="shared" si="5"/>
        <v>15</v>
      </c>
      <c r="B50" s="37">
        <v>3</v>
      </c>
      <c r="C50" s="30" t="s">
        <v>69</v>
      </c>
      <c r="D50" s="10">
        <v>42.1</v>
      </c>
      <c r="E50" s="78">
        <f t="shared" si="4"/>
        <v>1.6171574903969277</v>
      </c>
      <c r="G50" t="s">
        <v>99</v>
      </c>
    </row>
    <row r="51" spans="1:5" ht="12.75">
      <c r="A51" s="77">
        <f t="shared" si="5"/>
        <v>16</v>
      </c>
      <c r="B51" s="37">
        <v>3</v>
      </c>
      <c r="C51" s="30" t="s">
        <v>60</v>
      </c>
      <c r="D51" s="10">
        <v>42.36666666666666</v>
      </c>
      <c r="E51" s="78">
        <f t="shared" si="4"/>
        <v>1.627400768245839</v>
      </c>
    </row>
    <row r="52" spans="1:5" ht="12.75">
      <c r="A52" s="77">
        <f t="shared" si="5"/>
        <v>17</v>
      </c>
      <c r="B52" s="37">
        <v>3</v>
      </c>
      <c r="C52" s="30" t="s">
        <v>54</v>
      </c>
      <c r="D52" s="10">
        <v>42.9</v>
      </c>
      <c r="E52" s="78">
        <f t="shared" si="4"/>
        <v>1.6478873239436624</v>
      </c>
    </row>
    <row r="53" spans="1:7" ht="12.75">
      <c r="A53" s="77">
        <f t="shared" si="5"/>
        <v>18</v>
      </c>
      <c r="B53" s="37">
        <v>3</v>
      </c>
      <c r="C53" s="30" t="s">
        <v>68</v>
      </c>
      <c r="D53" s="10">
        <v>44.43333333333333</v>
      </c>
      <c r="E53" s="78">
        <f t="shared" si="4"/>
        <v>1.7067861715749044</v>
      </c>
      <c r="G53" t="s">
        <v>99</v>
      </c>
    </row>
    <row r="54" spans="1:7" ht="12.75">
      <c r="A54" s="77">
        <f t="shared" si="5"/>
        <v>19</v>
      </c>
      <c r="B54" s="37">
        <v>3</v>
      </c>
      <c r="C54" s="30" t="s">
        <v>80</v>
      </c>
      <c r="D54" s="10">
        <v>45.5</v>
      </c>
      <c r="E54" s="78">
        <f t="shared" si="4"/>
        <v>1.7477592829705513</v>
      </c>
      <c r="G54" t="s">
        <v>99</v>
      </c>
    </row>
    <row r="55" spans="1:5" ht="12.75">
      <c r="A55" s="77">
        <f t="shared" si="5"/>
        <v>20</v>
      </c>
      <c r="B55" s="37">
        <v>3</v>
      </c>
      <c r="C55" s="30" t="s">
        <v>56</v>
      </c>
      <c r="D55" s="10">
        <v>45.9</v>
      </c>
      <c r="E55" s="78">
        <f t="shared" si="4"/>
        <v>1.7631241997439187</v>
      </c>
    </row>
    <row r="56" spans="1:7" ht="12.75">
      <c r="A56" s="77">
        <f t="shared" si="5"/>
        <v>21</v>
      </c>
      <c r="B56" s="37">
        <v>3</v>
      </c>
      <c r="C56" s="30" t="s">
        <v>82</v>
      </c>
      <c r="D56" s="10">
        <v>48.96666666666666</v>
      </c>
      <c r="E56" s="78">
        <f t="shared" si="4"/>
        <v>1.8809218950064024</v>
      </c>
      <c r="G56" t="s">
        <v>99</v>
      </c>
    </row>
    <row r="57" spans="1:7" ht="12.75">
      <c r="A57" s="77">
        <f t="shared" si="5"/>
        <v>22</v>
      </c>
      <c r="B57" s="37">
        <v>3</v>
      </c>
      <c r="C57" s="30" t="s">
        <v>89</v>
      </c>
      <c r="D57" s="10">
        <v>49.8</v>
      </c>
      <c r="E57" s="78">
        <f t="shared" si="4"/>
        <v>1.9129321382842515</v>
      </c>
      <c r="G57" t="s">
        <v>99</v>
      </c>
    </row>
    <row r="58" spans="1:5" ht="12.75">
      <c r="A58" s="77">
        <f t="shared" si="5"/>
        <v>23</v>
      </c>
      <c r="B58" s="37">
        <v>3</v>
      </c>
      <c r="C58" s="30" t="s">
        <v>71</v>
      </c>
      <c r="D58" s="10">
        <v>51.2</v>
      </c>
      <c r="E58" s="78">
        <f t="shared" si="4"/>
        <v>1.966709346991038</v>
      </c>
    </row>
    <row r="59" spans="1:5" ht="12.75">
      <c r="A59" s="77">
        <f t="shared" si="5"/>
        <v>24</v>
      </c>
      <c r="B59" s="37">
        <v>3</v>
      </c>
      <c r="C59" s="30" t="s">
        <v>72</v>
      </c>
      <c r="D59" s="10">
        <v>51.63333333333333</v>
      </c>
      <c r="E59" s="78">
        <f t="shared" si="4"/>
        <v>1.9833546734955192</v>
      </c>
    </row>
    <row r="60" spans="1:5" ht="12.75">
      <c r="A60" s="77">
        <f t="shared" si="5"/>
        <v>25</v>
      </c>
      <c r="B60" s="37">
        <v>3</v>
      </c>
      <c r="C60" s="30" t="s">
        <v>57</v>
      </c>
      <c r="D60" s="10">
        <v>53</v>
      </c>
      <c r="E60" s="78">
        <f t="shared" si="4"/>
        <v>2.0358514724711916</v>
      </c>
    </row>
    <row r="61" spans="1:5" ht="12.75">
      <c r="A61" s="77">
        <f t="shared" si="5"/>
        <v>26</v>
      </c>
      <c r="B61" s="37">
        <v>3</v>
      </c>
      <c r="C61" s="30" t="s">
        <v>51</v>
      </c>
      <c r="D61" s="10">
        <v>54.96666666666667</v>
      </c>
      <c r="E61" s="78">
        <f t="shared" si="4"/>
        <v>2.111395646606915</v>
      </c>
    </row>
    <row r="62" spans="1:7" ht="12.75">
      <c r="A62" s="77">
        <f t="shared" si="5"/>
        <v>27</v>
      </c>
      <c r="B62" s="37">
        <v>3</v>
      </c>
      <c r="C62" s="30" t="s">
        <v>86</v>
      </c>
      <c r="D62" s="10">
        <v>55.966666666666654</v>
      </c>
      <c r="E62" s="78">
        <f t="shared" si="4"/>
        <v>2.149807938540333</v>
      </c>
      <c r="G62" t="s">
        <v>99</v>
      </c>
    </row>
    <row r="63" spans="1:5" ht="12.75">
      <c r="A63" s="77">
        <f t="shared" si="5"/>
        <v>28</v>
      </c>
      <c r="B63" s="37">
        <v>3</v>
      </c>
      <c r="C63" s="30" t="s">
        <v>76</v>
      </c>
      <c r="D63" s="10">
        <v>62.833333333333336</v>
      </c>
      <c r="E63" s="78">
        <f t="shared" si="4"/>
        <v>2.413572343149809</v>
      </c>
    </row>
    <row r="64" spans="1:5" ht="12.75">
      <c r="A64" s="77">
        <f t="shared" si="5"/>
        <v>29</v>
      </c>
      <c r="B64" s="37">
        <v>3</v>
      </c>
      <c r="C64" s="30" t="s">
        <v>67</v>
      </c>
      <c r="D64" s="10">
        <v>64.3</v>
      </c>
      <c r="E64" s="78">
        <f t="shared" si="4"/>
        <v>2.469910371318823</v>
      </c>
    </row>
    <row r="65" spans="1:5" ht="12.75">
      <c r="A65" s="77">
        <f t="shared" si="5"/>
        <v>30</v>
      </c>
      <c r="B65" s="37">
        <v>3</v>
      </c>
      <c r="C65" s="30" t="s">
        <v>64</v>
      </c>
      <c r="D65" s="10">
        <v>65.86666666666667</v>
      </c>
      <c r="E65" s="78">
        <f t="shared" si="4"/>
        <v>2.530089628681179</v>
      </c>
    </row>
    <row r="66" spans="1:5" ht="12.75">
      <c r="A66" s="77">
        <f t="shared" si="5"/>
        <v>31</v>
      </c>
      <c r="B66" s="37">
        <v>3</v>
      </c>
      <c r="C66" s="30" t="s">
        <v>73</v>
      </c>
      <c r="D66" s="10">
        <v>68.36666666666665</v>
      </c>
      <c r="E66" s="78">
        <f t="shared" si="4"/>
        <v>2.626120358514725</v>
      </c>
    </row>
    <row r="67" spans="1:5" ht="12.75">
      <c r="A67" s="77">
        <f t="shared" si="5"/>
        <v>32</v>
      </c>
      <c r="B67" s="37">
        <v>3</v>
      </c>
      <c r="C67" s="30" t="s">
        <v>58</v>
      </c>
      <c r="D67" s="10">
        <v>70.83333333333333</v>
      </c>
      <c r="E67" s="78">
        <f t="shared" si="4"/>
        <v>2.720870678617158</v>
      </c>
    </row>
    <row r="68" spans="1:5" ht="12.75">
      <c r="A68" s="77">
        <f t="shared" si="5"/>
        <v>33</v>
      </c>
      <c r="B68" s="37">
        <v>3</v>
      </c>
      <c r="C68" s="30" t="s">
        <v>52</v>
      </c>
      <c r="D68" s="10">
        <v>75.23333333333333</v>
      </c>
      <c r="E68" s="78">
        <f t="shared" si="4"/>
        <v>2.8898847631242006</v>
      </c>
    </row>
    <row r="69" spans="1:7" ht="12.75">
      <c r="A69" s="77">
        <f t="shared" si="5"/>
        <v>34</v>
      </c>
      <c r="B69" s="37">
        <v>3</v>
      </c>
      <c r="C69" s="30" t="s">
        <v>90</v>
      </c>
      <c r="D69" s="10">
        <v>75.53333333333333</v>
      </c>
      <c r="E69" s="78">
        <f t="shared" si="4"/>
        <v>2.9014084507042264</v>
      </c>
      <c r="G69" t="s">
        <v>99</v>
      </c>
    </row>
    <row r="70" spans="1:7" ht="12.75">
      <c r="A70" s="77">
        <f t="shared" si="5"/>
        <v>35</v>
      </c>
      <c r="B70" s="37">
        <v>3</v>
      </c>
      <c r="C70" s="30" t="s">
        <v>88</v>
      </c>
      <c r="D70" s="10">
        <v>80.3</v>
      </c>
      <c r="E70" s="78">
        <f t="shared" si="4"/>
        <v>3.084507042253522</v>
      </c>
      <c r="G70" t="s">
        <v>99</v>
      </c>
    </row>
    <row r="71" spans="1:7" ht="12.75">
      <c r="A71" s="77">
        <f t="shared" si="5"/>
        <v>36</v>
      </c>
      <c r="B71" s="37">
        <v>3</v>
      </c>
      <c r="C71" s="30" t="s">
        <v>85</v>
      </c>
      <c r="D71" s="10">
        <v>93.63333333333333</v>
      </c>
      <c r="E71" s="78">
        <f t="shared" si="4"/>
        <v>3.596670934699105</v>
      </c>
      <c r="G71" t="s">
        <v>99</v>
      </c>
    </row>
    <row r="72" spans="1:5" ht="12.75">
      <c r="A72" s="77">
        <f t="shared" si="5"/>
        <v>37</v>
      </c>
      <c r="B72" s="37">
        <v>3</v>
      </c>
      <c r="C72" s="30" t="s">
        <v>61</v>
      </c>
      <c r="D72" s="10">
        <v>240</v>
      </c>
      <c r="E72" s="78">
        <f t="shared" si="4"/>
        <v>9.21895006402049</v>
      </c>
    </row>
    <row r="73" spans="1:5" ht="13.5" thickBot="1">
      <c r="A73" s="79">
        <f t="shared" si="5"/>
        <v>38</v>
      </c>
      <c r="B73" s="80">
        <v>3</v>
      </c>
      <c r="C73" s="81" t="s">
        <v>52</v>
      </c>
      <c r="D73" s="82">
        <v>240</v>
      </c>
      <c r="E73" s="83">
        <f t="shared" si="4"/>
        <v>9.21895006402049</v>
      </c>
    </row>
    <row r="74" ht="13.5" thickTop="1"/>
    <row r="75" ht="15">
      <c r="C75" s="71" t="s">
        <v>119</v>
      </c>
    </row>
    <row r="76" ht="15">
      <c r="C76" s="71"/>
    </row>
    <row r="77" ht="15">
      <c r="C77" s="71" t="s">
        <v>120</v>
      </c>
    </row>
  </sheetData>
  <printOptions/>
  <pageMargins left="1.05" right="0.1968503937007874" top="0.1968503937007874" bottom="0.1968503937007874" header="0.5118110236220472" footer="0.5118110236220472"/>
  <pageSetup horizontalDpi="600" verticalDpi="600" orientation="portrait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90"/>
  <sheetViews>
    <sheetView zoomScale="115" zoomScaleNormal="115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E19" sqref="AE19"/>
    </sheetView>
  </sheetViews>
  <sheetFormatPr defaultColWidth="9.00390625" defaultRowHeight="12.75"/>
  <cols>
    <col min="1" max="1" width="3.00390625" style="0" customWidth="1"/>
    <col min="2" max="2" width="4.50390625" style="36" customWidth="1"/>
    <col min="3" max="3" width="32.875" style="34" customWidth="1"/>
    <col min="4" max="23" width="8.00390625" style="0" customWidth="1"/>
    <col min="24" max="25" width="8.00390625" style="18" customWidth="1"/>
    <col min="26" max="26" width="7.125" style="16" customWidth="1"/>
    <col min="27" max="27" width="6.50390625" style="0" customWidth="1"/>
    <col min="28" max="28" width="11.125" style="0" bestFit="1" customWidth="1"/>
    <col min="29" max="29" width="10.375" style="0" bestFit="1" customWidth="1"/>
    <col min="30" max="30" width="3.125" style="0" customWidth="1"/>
    <col min="31" max="31" width="26.125" style="0" customWidth="1"/>
  </cols>
  <sheetData>
    <row r="1" spans="1:29" s="1" customFormat="1" ht="12.75" customHeight="1">
      <c r="A1" s="101" t="s">
        <v>16</v>
      </c>
      <c r="B1" s="104" t="s">
        <v>17</v>
      </c>
      <c r="C1" s="102" t="s">
        <v>0</v>
      </c>
      <c r="D1" s="105">
        <v>1</v>
      </c>
      <c r="E1" s="105"/>
      <c r="F1" s="105">
        <v>2</v>
      </c>
      <c r="G1" s="105"/>
      <c r="H1" s="105">
        <v>3</v>
      </c>
      <c r="I1" s="105"/>
      <c r="J1" s="105">
        <v>4</v>
      </c>
      <c r="K1" s="105"/>
      <c r="L1" s="105">
        <v>5</v>
      </c>
      <c r="M1" s="105"/>
      <c r="N1" s="105">
        <v>6</v>
      </c>
      <c r="O1" s="105"/>
      <c r="P1" s="105">
        <v>7</v>
      </c>
      <c r="Q1" s="105"/>
      <c r="R1" s="105">
        <v>8</v>
      </c>
      <c r="S1" s="105"/>
      <c r="T1" s="105">
        <v>9</v>
      </c>
      <c r="U1" s="105"/>
      <c r="V1" s="105">
        <v>10</v>
      </c>
      <c r="W1" s="105"/>
      <c r="X1" s="105" t="s">
        <v>3</v>
      </c>
      <c r="Y1" s="105"/>
      <c r="Z1" s="12" t="s">
        <v>5</v>
      </c>
      <c r="AA1"/>
      <c r="AB1" s="3" t="s">
        <v>6</v>
      </c>
      <c r="AC1" s="3" t="s">
        <v>4</v>
      </c>
    </row>
    <row r="2" spans="1:29" ht="12.75">
      <c r="A2" s="101"/>
      <c r="B2" s="104"/>
      <c r="C2" s="103"/>
      <c r="D2" s="4" t="s">
        <v>1</v>
      </c>
      <c r="E2" s="4" t="s">
        <v>2</v>
      </c>
      <c r="F2" s="4" t="s">
        <v>1</v>
      </c>
      <c r="G2" s="4" t="s">
        <v>2</v>
      </c>
      <c r="H2" s="4" t="s">
        <v>1</v>
      </c>
      <c r="I2" s="4" t="s">
        <v>2</v>
      </c>
      <c r="J2" s="4" t="s">
        <v>1</v>
      </c>
      <c r="K2" s="4" t="s">
        <v>2</v>
      </c>
      <c r="L2" s="3" t="s">
        <v>1</v>
      </c>
      <c r="M2" s="4" t="s">
        <v>2</v>
      </c>
      <c r="N2" s="4" t="s">
        <v>1</v>
      </c>
      <c r="O2" s="4" t="s">
        <v>2</v>
      </c>
      <c r="P2" s="3" t="s">
        <v>1</v>
      </c>
      <c r="Q2" s="4" t="s">
        <v>2</v>
      </c>
      <c r="R2" s="3" t="s">
        <v>1</v>
      </c>
      <c r="S2" s="4" t="s">
        <v>2</v>
      </c>
      <c r="T2" s="4" t="s">
        <v>1</v>
      </c>
      <c r="U2" s="4" t="s">
        <v>2</v>
      </c>
      <c r="V2" s="4" t="s">
        <v>1</v>
      </c>
      <c r="W2" s="4" t="s">
        <v>2</v>
      </c>
      <c r="X2" s="3" t="s">
        <v>1</v>
      </c>
      <c r="Y2" s="3" t="s">
        <v>2</v>
      </c>
      <c r="Z2" s="13"/>
      <c r="AB2" s="7"/>
      <c r="AC2" s="7"/>
    </row>
    <row r="3" spans="2:29" ht="12.75">
      <c r="B3" s="35"/>
      <c r="C3" s="23"/>
      <c r="D3" s="41">
        <v>0.003472222222222222</v>
      </c>
      <c r="E3" s="42"/>
      <c r="F3" s="41">
        <v>0.003472222222222222</v>
      </c>
      <c r="G3" s="42"/>
      <c r="H3" s="41">
        <v>0.003472222222222222</v>
      </c>
      <c r="I3" s="42"/>
      <c r="J3" s="41">
        <v>0.003472222222222222</v>
      </c>
      <c r="K3" s="42"/>
      <c r="L3" s="41">
        <v>0.003472222222222222</v>
      </c>
      <c r="M3" s="42"/>
      <c r="N3" s="41">
        <v>0.003472222222222222</v>
      </c>
      <c r="O3" s="42"/>
      <c r="P3" s="41">
        <v>0.003472222222222222</v>
      </c>
      <c r="Q3" s="42"/>
      <c r="R3" s="41">
        <v>0.003472222222222222</v>
      </c>
      <c r="S3" s="42"/>
      <c r="T3" s="41">
        <v>0.003472222222222222</v>
      </c>
      <c r="U3" s="42"/>
      <c r="V3" s="41">
        <v>0.003472222222222222</v>
      </c>
      <c r="W3" s="24"/>
      <c r="X3" s="41">
        <v>0</v>
      </c>
      <c r="Y3" s="25"/>
      <c r="Z3" s="41">
        <v>0.010416666666666666</v>
      </c>
      <c r="AB3" s="41">
        <v>0.00034722222222222224</v>
      </c>
      <c r="AC3" s="26"/>
    </row>
    <row r="4" spans="3:28" ht="16.5" customHeight="1">
      <c r="C4" s="18" t="s">
        <v>7</v>
      </c>
      <c r="D4" s="40"/>
      <c r="F4" s="40"/>
      <c r="H4" s="40"/>
      <c r="J4" s="40"/>
      <c r="L4" s="40"/>
      <c r="N4" s="40"/>
      <c r="P4" s="40"/>
      <c r="R4" s="40"/>
      <c r="T4" s="40"/>
      <c r="V4" s="40"/>
      <c r="Z4" s="14"/>
      <c r="AB4" s="9">
        <v>0.00034722222222222224</v>
      </c>
    </row>
    <row r="5" spans="1:31" s="5" customFormat="1" ht="12.75">
      <c r="A5">
        <v>1</v>
      </c>
      <c r="B5" s="37">
        <v>1</v>
      </c>
      <c r="C5" s="30" t="s">
        <v>18</v>
      </c>
      <c r="D5" s="11">
        <v>0.0007291666666666667</v>
      </c>
      <c r="E5" s="8"/>
      <c r="F5" s="11">
        <v>0.0004513888888888889</v>
      </c>
      <c r="G5" s="8"/>
      <c r="H5" s="11">
        <v>0.001365740740740741</v>
      </c>
      <c r="I5" s="8">
        <v>2</v>
      </c>
      <c r="J5" s="11">
        <v>0.0002893518518518519</v>
      </c>
      <c r="K5" s="8"/>
      <c r="L5" s="11">
        <v>0.0012384259259259258</v>
      </c>
      <c r="M5" s="8"/>
      <c r="N5" s="11">
        <v>0.001712962962962963</v>
      </c>
      <c r="O5" s="8"/>
      <c r="P5" s="11">
        <v>0.0002777777777777778</v>
      </c>
      <c r="Q5" s="8"/>
      <c r="R5" s="11">
        <v>0.00010416666666666667</v>
      </c>
      <c r="S5" s="8"/>
      <c r="T5" s="11"/>
      <c r="U5" s="8"/>
      <c r="V5" s="11"/>
      <c r="W5" s="8"/>
      <c r="X5" s="19">
        <f>IF(D5=$X$3,$Z$3,IF(D5&gt;=$D$3,$D$3,D5))+IF(F5=$X$3,$Z$3,IF(F5&gt;=$D$3,$D$3,F5))+IF(H5=$X$3,$Z$3,IF(H5&gt;=$D$3,$D$3,H5))+IF(J5=$X$3,$Z$3,IF(J5&gt;=$D$3,$D$3,J5))+IF(L5=$X$3,$Z$3,IF(L5&gt;=$D$3,$D$3,L5))+IF(N5=$X$3,$Z$3,IF(N5&gt;=$D$3,$D$3,N5))+IF(P5=$X$3,$Z$3,IF(P5&gt;=$D$3,$D$3,P5))+IF(R5=$X$3,$Z$3,IF(R5&gt;=$D$3,$D$3,R5))</f>
        <v>0.006168981481481481</v>
      </c>
      <c r="Y5" s="20">
        <f>E5+G5+I5+K5+M5+O5+Q5+S5+U5+W5</f>
        <v>2</v>
      </c>
      <c r="Z5" s="15">
        <v>1</v>
      </c>
      <c r="AA5" s="2"/>
      <c r="AB5" s="10">
        <f aca="true" t="shared" si="0" ref="AB5:AB15">IF(X5=$X$3,1000,X5/$AB$3+Y5)</f>
        <v>19.766666666666666</v>
      </c>
      <c r="AC5" s="2"/>
      <c r="AE5" s="100">
        <f>SUM(AB5:AB15)/11</f>
        <v>37.83333333333333</v>
      </c>
    </row>
    <row r="6" spans="1:31" s="5" customFormat="1" ht="12.75">
      <c r="A6">
        <f>A5+1</f>
        <v>2</v>
      </c>
      <c r="B6" s="37">
        <v>1</v>
      </c>
      <c r="C6" s="30" t="s">
        <v>24</v>
      </c>
      <c r="D6" s="11">
        <v>0.0014351851851851854</v>
      </c>
      <c r="E6" s="8"/>
      <c r="F6" s="11">
        <v>0.0006944444444444445</v>
      </c>
      <c r="G6" s="8">
        <v>3</v>
      </c>
      <c r="H6" s="11">
        <v>0.0021180555555555553</v>
      </c>
      <c r="I6" s="8"/>
      <c r="J6" s="11">
        <v>0.0003356481481481481</v>
      </c>
      <c r="K6" s="8"/>
      <c r="L6" s="11">
        <v>0.0011574074074074073</v>
      </c>
      <c r="M6" s="8"/>
      <c r="N6" s="11">
        <v>0.0016666666666666668</v>
      </c>
      <c r="O6" s="8"/>
      <c r="P6" s="11">
        <v>0.00034722222222222224</v>
      </c>
      <c r="Q6" s="8"/>
      <c r="R6" s="11">
        <v>0.00048611111111111104</v>
      </c>
      <c r="S6" s="8"/>
      <c r="T6" s="11"/>
      <c r="U6" s="8"/>
      <c r="V6" s="11"/>
      <c r="W6" s="8"/>
      <c r="X6" s="19">
        <f aca="true" t="shared" si="1" ref="X6:X15">IF(D6=$X$3,$Z$3,IF(D6&gt;=$D$3,$D$3,D6))+IF(F6=$X$3,$Z$3,IF(F6&gt;=$D$3,$D$3,F6))+IF(H6=$X$3,$Z$3,IF(H6&gt;=$D$3,$D$3,H6))+IF(J6=$X$3,$Z$3,IF(J6&gt;=$D$3,$D$3,J6))+IF(L6=$X$3,$Z$3,IF(L6&gt;=$D$3,$D$3,L6))+IF(N6=$X$3,$Z$3,IF(N6&gt;=$D$3,$D$3,N6))+IF(P6=$X$3,$Z$3,IF(P6&gt;=$D$3,$D$3,P6))+IF(R6=$X$3,$Z$3,IF(R6&gt;=$D$3,$D$3,R6))</f>
        <v>0.008240740740740741</v>
      </c>
      <c r="Y6" s="20">
        <f aca="true" t="shared" si="2" ref="Y6:Y15">E6+G6+I6+K6+M6+O6+Q6+S6+U6+W6</f>
        <v>3</v>
      </c>
      <c r="Z6" s="15">
        <v>1</v>
      </c>
      <c r="AA6" s="2"/>
      <c r="AB6" s="10">
        <f t="shared" si="0"/>
        <v>26.733333333333334</v>
      </c>
      <c r="AC6" s="2"/>
      <c r="AE6" s="30"/>
    </row>
    <row r="7" spans="1:31" s="5" customFormat="1" ht="12.75">
      <c r="A7">
        <f aca="true" t="shared" si="3" ref="A7:A15">A6+1</f>
        <v>3</v>
      </c>
      <c r="B7" s="37">
        <v>1</v>
      </c>
      <c r="C7" s="30" t="s">
        <v>29</v>
      </c>
      <c r="D7" s="11">
        <v>0.0009837962962962964</v>
      </c>
      <c r="E7" s="8"/>
      <c r="F7" s="11">
        <v>0.0008333333333333334</v>
      </c>
      <c r="G7" s="8">
        <v>5</v>
      </c>
      <c r="H7" s="11">
        <v>0.002199074074074074</v>
      </c>
      <c r="I7" s="8"/>
      <c r="J7" s="11">
        <v>0.0002777777777777778</v>
      </c>
      <c r="K7" s="8"/>
      <c r="L7" s="11">
        <v>0.001388888888888889</v>
      </c>
      <c r="M7" s="8"/>
      <c r="N7" s="11">
        <v>0.0018287037037037037</v>
      </c>
      <c r="O7" s="8"/>
      <c r="P7" s="11">
        <v>0.00034722222222222224</v>
      </c>
      <c r="Q7" s="8"/>
      <c r="R7" s="11">
        <v>0.0003935185185185185</v>
      </c>
      <c r="S7" s="8"/>
      <c r="T7" s="11"/>
      <c r="U7" s="8"/>
      <c r="V7" s="11"/>
      <c r="W7" s="8"/>
      <c r="X7" s="19">
        <f t="shared" si="1"/>
        <v>0.008252314814814816</v>
      </c>
      <c r="Y7" s="20">
        <f t="shared" si="2"/>
        <v>5</v>
      </c>
      <c r="Z7" s="15">
        <v>1</v>
      </c>
      <c r="AA7" s="2"/>
      <c r="AB7" s="10">
        <f t="shared" si="0"/>
        <v>28.76666666666667</v>
      </c>
      <c r="AC7" s="2"/>
      <c r="AE7" s="30"/>
    </row>
    <row r="8" spans="1:31" s="5" customFormat="1" ht="12.75">
      <c r="A8">
        <f t="shared" si="3"/>
        <v>4</v>
      </c>
      <c r="B8" s="37">
        <v>2</v>
      </c>
      <c r="C8" s="30" t="s">
        <v>34</v>
      </c>
      <c r="D8" s="11">
        <v>0.0013773148148148147</v>
      </c>
      <c r="E8" s="8"/>
      <c r="F8" s="11">
        <v>0.0008217592592592592</v>
      </c>
      <c r="G8" s="8"/>
      <c r="H8" s="11">
        <v>0.0014351851851851854</v>
      </c>
      <c r="I8" s="8"/>
      <c r="J8" s="11">
        <v>0.0004166666666666667</v>
      </c>
      <c r="K8" s="8"/>
      <c r="L8" s="11">
        <v>0.0010416666666666667</v>
      </c>
      <c r="M8" s="8"/>
      <c r="N8" s="11">
        <v>0.003472222222222222</v>
      </c>
      <c r="O8" s="8"/>
      <c r="P8" s="11">
        <v>0.00030092592592592595</v>
      </c>
      <c r="Q8" s="8"/>
      <c r="R8" s="11">
        <v>9.259259259259259E-05</v>
      </c>
      <c r="S8" s="8"/>
      <c r="T8" s="11"/>
      <c r="U8" s="8"/>
      <c r="V8" s="11"/>
      <c r="W8" s="8"/>
      <c r="X8" s="19">
        <f t="shared" si="1"/>
        <v>0.008958333333333332</v>
      </c>
      <c r="Y8" s="20">
        <f t="shared" si="2"/>
        <v>0</v>
      </c>
      <c r="Z8" s="15">
        <v>1</v>
      </c>
      <c r="AA8" s="2"/>
      <c r="AB8" s="10">
        <f t="shared" si="0"/>
        <v>25.799999999999994</v>
      </c>
      <c r="AC8" s="2"/>
      <c r="AE8" s="30"/>
    </row>
    <row r="9" spans="1:31" s="5" customFormat="1" ht="12.75">
      <c r="A9">
        <f t="shared" si="3"/>
        <v>5</v>
      </c>
      <c r="B9" s="37">
        <v>2</v>
      </c>
      <c r="C9" s="30" t="s">
        <v>40</v>
      </c>
      <c r="D9" s="11">
        <v>0.002893518518518519</v>
      </c>
      <c r="E9" s="8"/>
      <c r="F9" s="11">
        <v>0.0019444444444444442</v>
      </c>
      <c r="G9" s="8"/>
      <c r="H9" s="11">
        <v>0.0030208333333333333</v>
      </c>
      <c r="I9" s="8">
        <v>12</v>
      </c>
      <c r="J9" s="11">
        <v>0.0006134259259259259</v>
      </c>
      <c r="K9" s="8"/>
      <c r="L9" s="11">
        <v>0.0012731481481481483</v>
      </c>
      <c r="M9" s="8"/>
      <c r="N9" s="11"/>
      <c r="O9" s="8"/>
      <c r="P9" s="11">
        <v>0.0005208333333333333</v>
      </c>
      <c r="Q9" s="8"/>
      <c r="R9" s="11">
        <v>0.00018518518518518518</v>
      </c>
      <c r="S9" s="8"/>
      <c r="T9" s="11"/>
      <c r="U9" s="8"/>
      <c r="V9" s="11"/>
      <c r="W9" s="8"/>
      <c r="X9" s="19">
        <f t="shared" si="1"/>
        <v>0.020868055555555553</v>
      </c>
      <c r="Y9" s="20">
        <f t="shared" si="2"/>
        <v>12</v>
      </c>
      <c r="Z9" s="15">
        <v>1</v>
      </c>
      <c r="AA9" s="2"/>
      <c r="AB9" s="10">
        <f t="shared" si="0"/>
        <v>72.1</v>
      </c>
      <c r="AC9" s="2"/>
      <c r="AD9" s="29"/>
      <c r="AE9" s="30"/>
    </row>
    <row r="10" spans="1:32" s="5" customFormat="1" ht="12.75">
      <c r="A10">
        <f t="shared" si="3"/>
        <v>6</v>
      </c>
      <c r="B10" s="37">
        <v>2</v>
      </c>
      <c r="C10" s="30" t="s">
        <v>46</v>
      </c>
      <c r="D10" s="11">
        <v>0.0019560185185185184</v>
      </c>
      <c r="E10" s="8"/>
      <c r="F10" s="11">
        <v>0.0010416666666666667</v>
      </c>
      <c r="G10" s="8">
        <v>1</v>
      </c>
      <c r="H10" s="11">
        <v>0.0034606481481481485</v>
      </c>
      <c r="I10" s="8"/>
      <c r="J10" s="11">
        <v>0.0004629629629629629</v>
      </c>
      <c r="K10" s="8"/>
      <c r="L10" s="11">
        <v>0.001875</v>
      </c>
      <c r="M10" s="8"/>
      <c r="N10" s="11">
        <v>0.001875</v>
      </c>
      <c r="O10" s="8"/>
      <c r="P10" s="11">
        <v>0.0004050925925925926</v>
      </c>
      <c r="Q10" s="8"/>
      <c r="R10" s="11">
        <v>8.101851851851852E-05</v>
      </c>
      <c r="S10" s="8"/>
      <c r="T10" s="11"/>
      <c r="U10" s="8"/>
      <c r="V10" s="11"/>
      <c r="W10" s="8"/>
      <c r="X10" s="19">
        <f t="shared" si="1"/>
        <v>0.011157407407407406</v>
      </c>
      <c r="Y10" s="20">
        <f t="shared" si="2"/>
        <v>1</v>
      </c>
      <c r="Z10" s="15">
        <v>1</v>
      </c>
      <c r="AA10" s="2"/>
      <c r="AB10" s="10">
        <f t="shared" si="0"/>
        <v>33.133333333333326</v>
      </c>
      <c r="AC10" s="2"/>
      <c r="AD10" s="29"/>
      <c r="AE10" s="30"/>
      <c r="AF10" s="29"/>
    </row>
    <row r="11" spans="1:31" s="5" customFormat="1" ht="12.75">
      <c r="A11">
        <f t="shared" si="3"/>
        <v>7</v>
      </c>
      <c r="B11" s="37">
        <v>3</v>
      </c>
      <c r="C11" s="30" t="s">
        <v>53</v>
      </c>
      <c r="D11" s="11">
        <v>0.0012731481481481483</v>
      </c>
      <c r="E11" s="8"/>
      <c r="F11" s="11">
        <v>0.0008101851851851852</v>
      </c>
      <c r="G11" s="8"/>
      <c r="H11" s="11">
        <v>0.001400462962962963</v>
      </c>
      <c r="I11" s="8"/>
      <c r="J11" s="11">
        <v>0.00042824074074074075</v>
      </c>
      <c r="K11" s="8">
        <v>1</v>
      </c>
      <c r="L11" s="11">
        <v>0.0013194444444444443</v>
      </c>
      <c r="M11" s="8"/>
      <c r="N11" s="11">
        <v>0.003472222222222222</v>
      </c>
      <c r="O11" s="8"/>
      <c r="P11" s="11">
        <v>0.0002893518518518519</v>
      </c>
      <c r="Q11" s="8"/>
      <c r="R11" s="11">
        <v>0.0004398148148148148</v>
      </c>
      <c r="S11" s="8"/>
      <c r="T11" s="11"/>
      <c r="U11" s="8"/>
      <c r="V11" s="11"/>
      <c r="W11" s="8"/>
      <c r="X11" s="19">
        <f t="shared" si="1"/>
        <v>0.00943287037037037</v>
      </c>
      <c r="Y11" s="20">
        <f t="shared" si="2"/>
        <v>1</v>
      </c>
      <c r="Z11" s="15">
        <v>1</v>
      </c>
      <c r="AA11" s="2"/>
      <c r="AB11" s="10">
        <f t="shared" si="0"/>
        <v>28.16666666666666</v>
      </c>
      <c r="AC11" s="2"/>
      <c r="AD11" s="29"/>
      <c r="AE11" s="30"/>
    </row>
    <row r="12" spans="1:32" s="5" customFormat="1" ht="12.75">
      <c r="A12">
        <f t="shared" si="3"/>
        <v>8</v>
      </c>
      <c r="B12" s="37">
        <v>3</v>
      </c>
      <c r="C12" s="30" t="s">
        <v>58</v>
      </c>
      <c r="D12" s="11">
        <v>0.0025925925925925925</v>
      </c>
      <c r="E12" s="8"/>
      <c r="F12" s="11">
        <v>0.0032175925925925926</v>
      </c>
      <c r="G12" s="8"/>
      <c r="H12" s="11">
        <v>0.002835648148148148</v>
      </c>
      <c r="I12" s="8">
        <v>2</v>
      </c>
      <c r="J12" s="11">
        <v>0.0008796296296296296</v>
      </c>
      <c r="K12" s="8">
        <v>2</v>
      </c>
      <c r="L12" s="11">
        <v>0.001967592592592593</v>
      </c>
      <c r="M12" s="8"/>
      <c r="N12" s="11"/>
      <c r="O12" s="8"/>
      <c r="P12" s="11">
        <v>0.0004629629629629629</v>
      </c>
      <c r="Q12" s="8">
        <v>2</v>
      </c>
      <c r="R12" s="11">
        <v>0.0001388888888888889</v>
      </c>
      <c r="S12" s="8"/>
      <c r="T12" s="11"/>
      <c r="U12" s="8"/>
      <c r="V12" s="11"/>
      <c r="W12" s="8"/>
      <c r="X12" s="19">
        <f t="shared" si="1"/>
        <v>0.022511574074074073</v>
      </c>
      <c r="Y12" s="20">
        <f t="shared" si="2"/>
        <v>6</v>
      </c>
      <c r="Z12" s="15">
        <v>1</v>
      </c>
      <c r="AA12" s="2"/>
      <c r="AB12" s="10">
        <f t="shared" si="0"/>
        <v>70.83333333333333</v>
      </c>
      <c r="AC12" s="2"/>
      <c r="AE12" s="30"/>
      <c r="AF12" s="29"/>
    </row>
    <row r="13" spans="1:32" s="5" customFormat="1" ht="12.75">
      <c r="A13">
        <f t="shared" si="3"/>
        <v>9</v>
      </c>
      <c r="B13" s="37">
        <v>3</v>
      </c>
      <c r="C13" s="30" t="s">
        <v>65</v>
      </c>
      <c r="D13" s="11">
        <v>0.0009027777777777778</v>
      </c>
      <c r="E13" s="8"/>
      <c r="F13" s="11">
        <v>0.0008101851851851852</v>
      </c>
      <c r="G13" s="8"/>
      <c r="H13" s="11">
        <v>0.0022222222222222222</v>
      </c>
      <c r="I13" s="8">
        <v>2</v>
      </c>
      <c r="J13" s="11">
        <v>0.00037037037037037035</v>
      </c>
      <c r="K13" s="8"/>
      <c r="L13" s="11">
        <v>0.0015393518518518519</v>
      </c>
      <c r="M13" s="8"/>
      <c r="N13" s="11">
        <v>0.003472222222222222</v>
      </c>
      <c r="O13" s="8"/>
      <c r="P13" s="11">
        <v>0.0004166666666666667</v>
      </c>
      <c r="Q13" s="8"/>
      <c r="R13" s="11">
        <v>8.101851851851852E-05</v>
      </c>
      <c r="S13" s="8"/>
      <c r="T13" s="11"/>
      <c r="U13" s="8"/>
      <c r="V13" s="11"/>
      <c r="W13" s="8"/>
      <c r="X13" s="19">
        <f t="shared" si="1"/>
        <v>0.009814814814814814</v>
      </c>
      <c r="Y13" s="20"/>
      <c r="Z13" s="15">
        <v>1</v>
      </c>
      <c r="AA13" s="2"/>
      <c r="AB13" s="10">
        <f t="shared" si="0"/>
        <v>28.266666666666666</v>
      </c>
      <c r="AC13" s="2"/>
      <c r="AE13" s="30"/>
      <c r="AF13" s="29"/>
    </row>
    <row r="14" spans="1:32" s="5" customFormat="1" ht="12.75">
      <c r="A14">
        <f t="shared" si="3"/>
        <v>10</v>
      </c>
      <c r="B14" s="37">
        <v>1</v>
      </c>
      <c r="C14" s="30" t="s">
        <v>66</v>
      </c>
      <c r="D14" s="11">
        <v>0.0011689814814814816</v>
      </c>
      <c r="E14" s="8"/>
      <c r="F14" s="11">
        <v>0.00048611111111111104</v>
      </c>
      <c r="G14" s="8"/>
      <c r="H14" s="11">
        <v>0.0013194444444444443</v>
      </c>
      <c r="I14" s="8"/>
      <c r="J14" s="11">
        <v>0.00032407407407407406</v>
      </c>
      <c r="K14" s="8"/>
      <c r="L14" s="11">
        <v>0.0013541666666666667</v>
      </c>
      <c r="M14" s="8"/>
      <c r="N14" s="11">
        <v>0.0013541666666666667</v>
      </c>
      <c r="O14" s="8"/>
      <c r="P14" s="11">
        <v>0.00023148148148148146</v>
      </c>
      <c r="Q14" s="8"/>
      <c r="R14" s="11">
        <v>0.00011574074074074073</v>
      </c>
      <c r="S14" s="8"/>
      <c r="T14" s="11"/>
      <c r="U14" s="8"/>
      <c r="V14" s="11"/>
      <c r="W14" s="8"/>
      <c r="X14" s="19">
        <f t="shared" si="1"/>
        <v>0.006354166666666667</v>
      </c>
      <c r="Y14" s="20"/>
      <c r="Z14" s="15">
        <v>1</v>
      </c>
      <c r="AA14" s="2"/>
      <c r="AB14" s="10">
        <f t="shared" si="0"/>
        <v>18.3</v>
      </c>
      <c r="AC14" s="2"/>
      <c r="AE14" s="30"/>
      <c r="AF14" s="29"/>
    </row>
    <row r="15" spans="1:32" s="5" customFormat="1" ht="12.75">
      <c r="A15">
        <f t="shared" si="3"/>
        <v>11</v>
      </c>
      <c r="B15" s="37">
        <v>3</v>
      </c>
      <c r="C15" s="30" t="s">
        <v>67</v>
      </c>
      <c r="D15" s="11"/>
      <c r="E15" s="8"/>
      <c r="F15" s="11">
        <v>0.0021643518518518518</v>
      </c>
      <c r="G15" s="8">
        <v>4</v>
      </c>
      <c r="H15" s="11">
        <v>0.0017708333333333332</v>
      </c>
      <c r="I15" s="8"/>
      <c r="J15" s="11">
        <v>0.0007407407407407407</v>
      </c>
      <c r="K15" s="8"/>
      <c r="L15" s="11">
        <v>0.0023958333333333336</v>
      </c>
      <c r="M15" s="8"/>
      <c r="N15" s="11">
        <v>0.0027083333333333334</v>
      </c>
      <c r="O15" s="8"/>
      <c r="P15" s="11">
        <v>0.0005555555555555556</v>
      </c>
      <c r="Q15" s="8"/>
      <c r="R15" s="11">
        <v>0.00018518518518518518</v>
      </c>
      <c r="S15" s="8"/>
      <c r="T15" s="11"/>
      <c r="U15" s="8"/>
      <c r="V15" s="11"/>
      <c r="W15" s="8"/>
      <c r="X15" s="19">
        <f t="shared" si="1"/>
        <v>0.020937499999999998</v>
      </c>
      <c r="Y15" s="20">
        <f t="shared" si="2"/>
        <v>4</v>
      </c>
      <c r="Z15" s="15">
        <v>1</v>
      </c>
      <c r="AA15" s="2"/>
      <c r="AB15" s="10">
        <f t="shared" si="0"/>
        <v>64.29999999999998</v>
      </c>
      <c r="AC15" s="2"/>
      <c r="AE15" s="30"/>
      <c r="AF15" s="29"/>
    </row>
    <row r="16" spans="1:27" s="6" customFormat="1" ht="13.5" thickBot="1">
      <c r="A16"/>
      <c r="B16" s="38"/>
      <c r="C16" s="31"/>
      <c r="X16" s="21"/>
      <c r="Y16" s="21"/>
      <c r="Z16" s="22"/>
      <c r="AA16"/>
    </row>
    <row r="17" spans="1:27" s="5" customFormat="1" ht="12.75">
      <c r="A17"/>
      <c r="B17" s="17"/>
      <c r="C17" s="32"/>
      <c r="X17" s="27"/>
      <c r="Y17" s="27"/>
      <c r="Z17" s="28"/>
      <c r="AA17"/>
    </row>
    <row r="18" ht="12.75">
      <c r="C18" s="18" t="s">
        <v>8</v>
      </c>
    </row>
    <row r="19" spans="1:31" s="5" customFormat="1" ht="12.75">
      <c r="A19">
        <v>1</v>
      </c>
      <c r="B19" s="37">
        <v>1</v>
      </c>
      <c r="C19" s="30" t="s">
        <v>19</v>
      </c>
      <c r="D19" s="11">
        <v>0.00047453703703703704</v>
      </c>
      <c r="E19" s="8"/>
      <c r="F19" s="11">
        <v>0.0006018518518518519</v>
      </c>
      <c r="G19" s="8"/>
      <c r="H19" s="11">
        <v>0.0013310185185185185</v>
      </c>
      <c r="I19" s="8">
        <v>3</v>
      </c>
      <c r="J19" s="44">
        <v>0.0002893518518518519</v>
      </c>
      <c r="K19" s="8"/>
      <c r="L19" s="11">
        <v>0.0010185185185185186</v>
      </c>
      <c r="M19" s="8"/>
      <c r="N19" s="11">
        <v>0.0006018518518518519</v>
      </c>
      <c r="O19" s="8"/>
      <c r="P19" s="11">
        <v>0.0002199074074074074</v>
      </c>
      <c r="Q19" s="8"/>
      <c r="R19" s="11">
        <v>5.7870370370370366E-05</v>
      </c>
      <c r="S19" s="8"/>
      <c r="T19" s="11"/>
      <c r="U19" s="8"/>
      <c r="V19" s="11"/>
      <c r="W19" s="8"/>
      <c r="X19" s="19">
        <f aca="true" t="shared" si="4" ref="X19:X31">IF(D19=$X$3,$Z$3,IF(D19&gt;=$D$3,$D$3,D19))+IF(F19=$X$3,$Z$3,IF(F19&gt;=$D$3,$D$3,F19))+IF(H19=$X$3,$Z$3,IF(H19&gt;=$D$3,$D$3,H19))+IF(J19=$X$3,$Z$3,IF(J19&gt;=$D$3,$D$3,J19))+IF(L19=$X$3,$Z$3,IF(L19&gt;=$D$3,$D$3,L19))+IF(N19=$X$3,$Z$3,IF(N19&gt;=$D$3,$D$3,N19))+IF(P19=$X$3,$Z$3,IF(P19&gt;=$D$3,$D$3,P19))+IF(R19=$X$3,$Z$3,IF(R19&gt;=$D$3,$D$3,R19))</f>
        <v>0.004594907407407408</v>
      </c>
      <c r="Y19" s="20">
        <f aca="true" t="shared" si="5" ref="Y19:Y31">E19+G19+I19+K19+M19+O19+Q19+S19+U19+W19</f>
        <v>3</v>
      </c>
      <c r="Z19" s="15">
        <v>1</v>
      </c>
      <c r="AA19" s="2"/>
      <c r="AB19" s="10">
        <f aca="true" t="shared" si="6" ref="AB19:AB31">IF(X19=$X$3,1000,X19/$AB$3+Y19)</f>
        <v>16.233333333333334</v>
      </c>
      <c r="AC19" s="2"/>
      <c r="AD19" s="29"/>
      <c r="AE19" s="100">
        <f>SUM(AB19:AB31)/13</f>
        <v>36.85128205128205</v>
      </c>
    </row>
    <row r="20" spans="1:31" s="5" customFormat="1" ht="12.75">
      <c r="A20">
        <f>A19+1</f>
        <v>2</v>
      </c>
      <c r="B20" s="37">
        <v>1</v>
      </c>
      <c r="C20" s="30" t="s">
        <v>25</v>
      </c>
      <c r="D20" s="11">
        <v>0.0011226851851851851</v>
      </c>
      <c r="E20" s="8"/>
      <c r="F20" s="11">
        <v>0.0009027777777777778</v>
      </c>
      <c r="G20" s="8"/>
      <c r="H20" s="11">
        <v>0.0018981481481481482</v>
      </c>
      <c r="I20" s="8"/>
      <c r="J20" s="44">
        <v>0.00038194444444444446</v>
      </c>
      <c r="K20" s="8"/>
      <c r="L20" s="11">
        <v>0.0011574074074074073</v>
      </c>
      <c r="M20" s="8"/>
      <c r="N20" s="11">
        <v>0.0014583333333333334</v>
      </c>
      <c r="O20" s="8"/>
      <c r="P20" s="11">
        <v>0.00030092592592592595</v>
      </c>
      <c r="Q20" s="8"/>
      <c r="R20" s="11">
        <v>0.0008912037037037036</v>
      </c>
      <c r="S20" s="8"/>
      <c r="T20" s="11"/>
      <c r="U20" s="8"/>
      <c r="V20" s="11"/>
      <c r="W20" s="8"/>
      <c r="X20" s="19">
        <f t="shared" si="4"/>
        <v>0.008113425925925925</v>
      </c>
      <c r="Y20" s="20">
        <f t="shared" si="5"/>
        <v>0</v>
      </c>
      <c r="Z20" s="15">
        <v>1</v>
      </c>
      <c r="AA20" s="2"/>
      <c r="AB20" s="10">
        <f t="shared" si="6"/>
        <v>23.366666666666664</v>
      </c>
      <c r="AC20" s="2"/>
      <c r="AE20" s="30"/>
    </row>
    <row r="21" spans="1:31" s="5" customFormat="1" ht="12.75">
      <c r="A21">
        <f aca="true" t="shared" si="7" ref="A21:A31">A20+1</f>
        <v>3</v>
      </c>
      <c r="B21" s="37">
        <v>1</v>
      </c>
      <c r="C21" s="30" t="s">
        <v>30</v>
      </c>
      <c r="D21" s="11">
        <v>0.0012037037037037038</v>
      </c>
      <c r="E21" s="8"/>
      <c r="F21" s="11">
        <v>0.00047453703703703704</v>
      </c>
      <c r="G21" s="8"/>
      <c r="H21" s="11">
        <v>0.0010300925925925926</v>
      </c>
      <c r="I21" s="8"/>
      <c r="J21" s="44">
        <v>0.0003935185185185185</v>
      </c>
      <c r="K21" s="8"/>
      <c r="L21" s="11">
        <v>0.0013310185185185185</v>
      </c>
      <c r="M21" s="8"/>
      <c r="N21" s="11">
        <v>0.001365740740740741</v>
      </c>
      <c r="O21" s="8"/>
      <c r="P21" s="11">
        <v>0.0003125</v>
      </c>
      <c r="Q21" s="8"/>
      <c r="R21" s="11">
        <v>0.00048611111111111104</v>
      </c>
      <c r="S21" s="8"/>
      <c r="T21" s="11"/>
      <c r="U21" s="8"/>
      <c r="V21" s="11"/>
      <c r="W21" s="8"/>
      <c r="X21" s="19">
        <f t="shared" si="4"/>
        <v>0.006597222222222223</v>
      </c>
      <c r="Y21" s="20">
        <f t="shared" si="5"/>
        <v>0</v>
      </c>
      <c r="Z21" s="15">
        <v>1</v>
      </c>
      <c r="AA21" s="2"/>
      <c r="AB21" s="10">
        <f t="shared" si="6"/>
        <v>19</v>
      </c>
      <c r="AC21" s="2"/>
      <c r="AE21" s="30"/>
    </row>
    <row r="22" spans="1:31" s="5" customFormat="1" ht="12.75">
      <c r="A22">
        <f t="shared" si="7"/>
        <v>4</v>
      </c>
      <c r="B22" s="37">
        <v>2</v>
      </c>
      <c r="C22" s="30" t="s">
        <v>35</v>
      </c>
      <c r="D22" s="11">
        <v>0.0008449074074074075</v>
      </c>
      <c r="E22" s="8"/>
      <c r="F22" s="11">
        <v>0.0018402777777777777</v>
      </c>
      <c r="G22" s="8"/>
      <c r="H22" s="11">
        <v>0.0013310185185185185</v>
      </c>
      <c r="I22" s="8"/>
      <c r="J22" s="44">
        <v>0.00035879629629629635</v>
      </c>
      <c r="K22" s="8">
        <v>2</v>
      </c>
      <c r="L22" s="11">
        <v>0.0011111111111111111</v>
      </c>
      <c r="M22" s="8"/>
      <c r="N22" s="11">
        <v>0.0010416666666666667</v>
      </c>
      <c r="O22" s="8"/>
      <c r="P22" s="11">
        <v>0.00023148148148148146</v>
      </c>
      <c r="Q22" s="8"/>
      <c r="R22" s="11">
        <v>5.7870370370370366E-05</v>
      </c>
      <c r="S22" s="8"/>
      <c r="T22" s="11"/>
      <c r="U22" s="8"/>
      <c r="V22" s="43"/>
      <c r="W22" s="8"/>
      <c r="X22" s="19">
        <f t="shared" si="4"/>
        <v>0.0068171296296296304</v>
      </c>
      <c r="Y22" s="20">
        <f t="shared" si="5"/>
        <v>2</v>
      </c>
      <c r="Z22" s="15">
        <v>1</v>
      </c>
      <c r="AA22" s="2"/>
      <c r="AB22" s="10">
        <f t="shared" si="6"/>
        <v>21.633333333333336</v>
      </c>
      <c r="AC22" s="2"/>
      <c r="AD22" s="29"/>
      <c r="AE22" s="30"/>
    </row>
    <row r="23" spans="1:32" s="5" customFormat="1" ht="12.75">
      <c r="A23">
        <f t="shared" si="7"/>
        <v>5</v>
      </c>
      <c r="B23" s="37">
        <v>2</v>
      </c>
      <c r="C23" s="30" t="s">
        <v>41</v>
      </c>
      <c r="D23" s="11">
        <v>0.0016435185185185183</v>
      </c>
      <c r="E23" s="8"/>
      <c r="F23" s="11">
        <v>0.0017476851851851852</v>
      </c>
      <c r="G23" s="8">
        <v>5</v>
      </c>
      <c r="H23" s="11">
        <v>0.0032291666666666666</v>
      </c>
      <c r="I23" s="8"/>
      <c r="J23" s="44">
        <v>0.0005324074074074074</v>
      </c>
      <c r="K23" s="8"/>
      <c r="L23" s="11">
        <v>0.002002314814814815</v>
      </c>
      <c r="M23" s="8"/>
      <c r="N23" s="11">
        <v>0.002546296296296296</v>
      </c>
      <c r="O23" s="8"/>
      <c r="P23" s="11">
        <v>0.0004398148148148148</v>
      </c>
      <c r="Q23" s="8"/>
      <c r="R23" s="11">
        <v>0.0012731481481481483</v>
      </c>
      <c r="S23" s="8"/>
      <c r="T23" s="11"/>
      <c r="U23" s="8"/>
      <c r="V23" s="43"/>
      <c r="W23" s="8"/>
      <c r="X23" s="19">
        <f t="shared" si="4"/>
        <v>0.013414351851851853</v>
      </c>
      <c r="Y23" s="20">
        <f t="shared" si="5"/>
        <v>5</v>
      </c>
      <c r="Z23" s="15">
        <v>1</v>
      </c>
      <c r="AA23" s="2"/>
      <c r="AB23" s="10">
        <f t="shared" si="6"/>
        <v>43.63333333333333</v>
      </c>
      <c r="AC23" s="2"/>
      <c r="AD23" s="29"/>
      <c r="AE23" s="30"/>
      <c r="AF23" s="29"/>
    </row>
    <row r="24" spans="1:32" s="5" customFormat="1" ht="12.75">
      <c r="A24">
        <f t="shared" si="7"/>
        <v>6</v>
      </c>
      <c r="B24" s="37">
        <v>2</v>
      </c>
      <c r="C24" s="30" t="s">
        <v>47</v>
      </c>
      <c r="D24" s="11">
        <v>0.001388888888888889</v>
      </c>
      <c r="E24" s="8"/>
      <c r="F24" s="11">
        <v>0.0019444444444444442</v>
      </c>
      <c r="G24" s="8"/>
      <c r="H24" s="11">
        <v>0.0027662037037037034</v>
      </c>
      <c r="I24" s="8">
        <v>2</v>
      </c>
      <c r="J24" s="44">
        <v>0.0005902777777777778</v>
      </c>
      <c r="K24" s="8"/>
      <c r="L24" s="11">
        <v>0.0015046296296296294</v>
      </c>
      <c r="M24" s="8"/>
      <c r="N24" s="11">
        <v>0.002951388888888889</v>
      </c>
      <c r="O24" s="8"/>
      <c r="P24" s="11">
        <v>0.0005092592592592592</v>
      </c>
      <c r="Q24" s="8"/>
      <c r="R24" s="11">
        <v>0.0021643518518518518</v>
      </c>
      <c r="S24" s="8"/>
      <c r="T24" s="11"/>
      <c r="U24" s="8"/>
      <c r="V24" s="11"/>
      <c r="W24" s="8"/>
      <c r="X24" s="19">
        <f t="shared" si="4"/>
        <v>0.013819444444444445</v>
      </c>
      <c r="Y24" s="20">
        <f t="shared" si="5"/>
        <v>2</v>
      </c>
      <c r="Z24" s="15">
        <v>1</v>
      </c>
      <c r="AA24" s="2"/>
      <c r="AB24" s="10">
        <f t="shared" si="6"/>
        <v>41.8</v>
      </c>
      <c r="AC24" s="2"/>
      <c r="AE24" s="30"/>
      <c r="AF24" s="29"/>
    </row>
    <row r="25" spans="1:32" s="5" customFormat="1" ht="12.75">
      <c r="A25">
        <f t="shared" si="7"/>
        <v>7</v>
      </c>
      <c r="B25" s="37">
        <v>3</v>
      </c>
      <c r="C25" s="30" t="s">
        <v>64</v>
      </c>
      <c r="D25" s="11"/>
      <c r="E25" s="8"/>
      <c r="F25" s="11">
        <v>0.0019560185185185184</v>
      </c>
      <c r="G25" s="8"/>
      <c r="H25" s="11">
        <v>0.0024421296296296296</v>
      </c>
      <c r="I25" s="8"/>
      <c r="J25" s="44">
        <v>0.0007407407407407407</v>
      </c>
      <c r="K25" s="8"/>
      <c r="L25" s="11">
        <v>0.001967592592592593</v>
      </c>
      <c r="M25" s="8"/>
      <c r="N25" s="11">
        <v>0.004166666666666667</v>
      </c>
      <c r="O25" s="8"/>
      <c r="P25" s="11">
        <v>0.0007175925925925927</v>
      </c>
      <c r="Q25" s="8"/>
      <c r="R25" s="11">
        <v>0.0011574074074074073</v>
      </c>
      <c r="S25" s="8"/>
      <c r="T25" s="11"/>
      <c r="U25" s="8"/>
      <c r="V25" s="43"/>
      <c r="W25" s="8"/>
      <c r="X25" s="19">
        <f t="shared" si="4"/>
        <v>0.022870370370370374</v>
      </c>
      <c r="Y25" s="20">
        <f t="shared" si="5"/>
        <v>0</v>
      </c>
      <c r="Z25" s="15">
        <v>1</v>
      </c>
      <c r="AA25" s="2"/>
      <c r="AB25" s="10">
        <f t="shared" si="6"/>
        <v>65.86666666666667</v>
      </c>
      <c r="AC25" s="2"/>
      <c r="AD25" s="29"/>
      <c r="AE25" s="30"/>
      <c r="AF25" s="29"/>
    </row>
    <row r="26" spans="1:31" s="5" customFormat="1" ht="12.75">
      <c r="A26">
        <f t="shared" si="7"/>
        <v>8</v>
      </c>
      <c r="B26" s="37">
        <v>3</v>
      </c>
      <c r="C26" s="30" t="s">
        <v>54</v>
      </c>
      <c r="D26" s="11">
        <v>0.0018518518518518517</v>
      </c>
      <c r="E26" s="8"/>
      <c r="F26" s="11">
        <v>0.001875</v>
      </c>
      <c r="G26" s="8"/>
      <c r="H26" s="11">
        <v>0.0038773148148148143</v>
      </c>
      <c r="I26" s="8"/>
      <c r="J26" s="44">
        <v>0.0009027777777777778</v>
      </c>
      <c r="K26" s="8"/>
      <c r="L26" s="11">
        <v>0.0018865740740740742</v>
      </c>
      <c r="M26" s="8"/>
      <c r="N26" s="11">
        <v>0.003425925925925926</v>
      </c>
      <c r="O26" s="8"/>
      <c r="P26" s="11">
        <v>0.0006018518518518519</v>
      </c>
      <c r="Q26" s="8"/>
      <c r="R26" s="11">
        <v>0.0008796296296296296</v>
      </c>
      <c r="S26" s="8"/>
      <c r="T26" s="11"/>
      <c r="U26" s="8"/>
      <c r="V26" s="11"/>
      <c r="W26" s="8"/>
      <c r="X26" s="19">
        <f t="shared" si="4"/>
        <v>0.014895833333333332</v>
      </c>
      <c r="Y26" s="20">
        <f t="shared" si="5"/>
        <v>0</v>
      </c>
      <c r="Z26" s="15">
        <v>1</v>
      </c>
      <c r="AA26" s="2"/>
      <c r="AB26" s="10">
        <f t="shared" si="6"/>
        <v>42.89999999999999</v>
      </c>
      <c r="AC26" s="2"/>
      <c r="AE26" s="30"/>
    </row>
    <row r="27" spans="1:31" s="5" customFormat="1" ht="12.75">
      <c r="A27">
        <f t="shared" si="7"/>
        <v>9</v>
      </c>
      <c r="B27" s="37">
        <v>3</v>
      </c>
      <c r="C27" s="30" t="s">
        <v>59</v>
      </c>
      <c r="D27" s="11">
        <v>0.000798611111111111</v>
      </c>
      <c r="E27" s="8"/>
      <c r="F27" s="11">
        <v>0.0006018518518518519</v>
      </c>
      <c r="G27" s="8"/>
      <c r="H27" s="11">
        <v>0.0036689814814814814</v>
      </c>
      <c r="I27" s="8"/>
      <c r="J27" s="44">
        <v>0.0004050925925925926</v>
      </c>
      <c r="K27" s="8"/>
      <c r="L27" s="11">
        <v>0.0010416666666666667</v>
      </c>
      <c r="M27" s="8"/>
      <c r="N27" s="11">
        <v>0.002488425925925926</v>
      </c>
      <c r="O27" s="8"/>
      <c r="P27" s="11">
        <v>0.00032407407407407406</v>
      </c>
      <c r="Q27" s="8"/>
      <c r="R27" s="11">
        <v>0.0001388888888888889</v>
      </c>
      <c r="S27" s="8"/>
      <c r="T27" s="11"/>
      <c r="U27" s="8"/>
      <c r="V27" s="11"/>
      <c r="W27" s="8"/>
      <c r="X27" s="19">
        <f t="shared" si="4"/>
        <v>0.00927083333333333</v>
      </c>
      <c r="Y27" s="20">
        <f t="shared" si="5"/>
        <v>0</v>
      </c>
      <c r="Z27" s="15">
        <v>1</v>
      </c>
      <c r="AA27" s="2"/>
      <c r="AB27" s="10">
        <f t="shared" si="6"/>
        <v>26.699999999999992</v>
      </c>
      <c r="AC27" s="2"/>
      <c r="AE27" s="33"/>
    </row>
    <row r="28" spans="1:32" s="5" customFormat="1" ht="12.75">
      <c r="A28">
        <f t="shared" si="7"/>
        <v>10</v>
      </c>
      <c r="B28" s="37">
        <v>3</v>
      </c>
      <c r="C28" s="30" t="s">
        <v>68</v>
      </c>
      <c r="D28" s="11">
        <v>0.0012152777777777778</v>
      </c>
      <c r="E28" s="8"/>
      <c r="F28" s="11">
        <v>0.0011111111111111111</v>
      </c>
      <c r="G28" s="8"/>
      <c r="H28" s="11">
        <v>0.005416666666666667</v>
      </c>
      <c r="I28" s="8">
        <v>8</v>
      </c>
      <c r="J28" s="44">
        <v>0.0006018518518518519</v>
      </c>
      <c r="K28" s="8">
        <v>1</v>
      </c>
      <c r="L28" s="11">
        <v>0.0015277777777777779</v>
      </c>
      <c r="M28" s="8"/>
      <c r="N28" s="11">
        <v>0.003599537037037037</v>
      </c>
      <c r="O28" s="8"/>
      <c r="P28" s="11">
        <v>0.0004513888888888889</v>
      </c>
      <c r="Q28" s="8"/>
      <c r="R28" s="11">
        <v>0.0004513888888888889</v>
      </c>
      <c r="S28" s="8"/>
      <c r="T28" s="11"/>
      <c r="U28" s="8"/>
      <c r="V28" s="11"/>
      <c r="W28" s="8"/>
      <c r="X28" s="19">
        <f t="shared" si="4"/>
        <v>0.01230324074074074</v>
      </c>
      <c r="Y28" s="20">
        <f t="shared" si="5"/>
        <v>9</v>
      </c>
      <c r="Z28" s="15">
        <v>1</v>
      </c>
      <c r="AA28" s="2"/>
      <c r="AB28" s="10">
        <f t="shared" si="6"/>
        <v>44.43333333333333</v>
      </c>
      <c r="AC28" s="2"/>
      <c r="AE28" s="30"/>
      <c r="AF28" s="29"/>
    </row>
    <row r="29" spans="1:32" s="5" customFormat="1" ht="12.75">
      <c r="A29">
        <f t="shared" si="7"/>
        <v>11</v>
      </c>
      <c r="B29" s="37">
        <v>3</v>
      </c>
      <c r="C29" s="30" t="s">
        <v>69</v>
      </c>
      <c r="D29" s="11">
        <v>0.001712962962962963</v>
      </c>
      <c r="E29" s="8"/>
      <c r="F29" s="11">
        <v>0.0012847222222222223</v>
      </c>
      <c r="G29" s="8"/>
      <c r="H29" s="11">
        <v>0.003009259259259259</v>
      </c>
      <c r="I29" s="8">
        <v>3</v>
      </c>
      <c r="J29" s="44">
        <v>0.0008564814814814815</v>
      </c>
      <c r="K29" s="8"/>
      <c r="L29" s="11">
        <v>0.0018055555555555557</v>
      </c>
      <c r="M29" s="8"/>
      <c r="N29" s="11">
        <v>0.003472222222222222</v>
      </c>
      <c r="O29" s="8"/>
      <c r="P29" s="11">
        <v>0.0005787037037037038</v>
      </c>
      <c r="Q29" s="8">
        <v>2</v>
      </c>
      <c r="R29" s="11">
        <v>0.00016203703703703703</v>
      </c>
      <c r="S29" s="8"/>
      <c r="T29" s="11"/>
      <c r="U29" s="8"/>
      <c r="V29" s="11"/>
      <c r="W29" s="8"/>
      <c r="X29" s="19">
        <f t="shared" si="4"/>
        <v>0.012881944444444444</v>
      </c>
      <c r="Y29" s="20">
        <f t="shared" si="5"/>
        <v>5</v>
      </c>
      <c r="Z29" s="15">
        <v>1</v>
      </c>
      <c r="AA29" s="2"/>
      <c r="AB29" s="10">
        <f t="shared" si="6"/>
        <v>42.099999999999994</v>
      </c>
      <c r="AC29" s="2"/>
      <c r="AE29" s="30"/>
      <c r="AF29" s="29"/>
    </row>
    <row r="30" spans="1:32" s="5" customFormat="1" ht="12.75">
      <c r="A30">
        <f t="shared" si="7"/>
        <v>12</v>
      </c>
      <c r="B30" s="37">
        <v>3</v>
      </c>
      <c r="C30" s="30" t="s">
        <v>70</v>
      </c>
      <c r="D30" s="11">
        <v>0.0011805555555555556</v>
      </c>
      <c r="E30" s="8"/>
      <c r="F30" s="11">
        <v>0.0016550925925925926</v>
      </c>
      <c r="G30" s="8">
        <v>1</v>
      </c>
      <c r="H30" s="11">
        <v>0.004675925925925926</v>
      </c>
      <c r="I30" s="8">
        <v>2</v>
      </c>
      <c r="J30" s="44">
        <v>0.0008680555555555555</v>
      </c>
      <c r="K30" s="8"/>
      <c r="L30" s="11">
        <v>0.00125</v>
      </c>
      <c r="M30" s="8"/>
      <c r="N30" s="11">
        <v>0.0021180555555555553</v>
      </c>
      <c r="O30" s="8"/>
      <c r="P30" s="11">
        <v>0.0005439814814814814</v>
      </c>
      <c r="Q30" s="8">
        <v>5</v>
      </c>
      <c r="R30" s="11">
        <v>9.259259259259259E-05</v>
      </c>
      <c r="S30" s="8"/>
      <c r="T30" s="11"/>
      <c r="U30" s="8"/>
      <c r="V30" s="11"/>
      <c r="W30" s="8"/>
      <c r="X30" s="19">
        <f t="shared" si="4"/>
        <v>0.011180555555555555</v>
      </c>
      <c r="Y30" s="20">
        <f t="shared" si="5"/>
        <v>8</v>
      </c>
      <c r="Z30" s="15">
        <v>1</v>
      </c>
      <c r="AA30" s="2"/>
      <c r="AB30" s="10">
        <f t="shared" si="6"/>
        <v>40.199999999999996</v>
      </c>
      <c r="AC30" s="2"/>
      <c r="AE30" s="30"/>
      <c r="AF30" s="29"/>
    </row>
    <row r="31" spans="1:32" s="5" customFormat="1" ht="12.75">
      <c r="A31">
        <f t="shared" si="7"/>
        <v>13</v>
      </c>
      <c r="B31" s="37">
        <v>3</v>
      </c>
      <c r="C31" s="30" t="s">
        <v>71</v>
      </c>
      <c r="D31" s="11">
        <v>0.002534722222222222</v>
      </c>
      <c r="E31" s="8"/>
      <c r="F31" s="11">
        <v>0.002789351851851852</v>
      </c>
      <c r="G31" s="8"/>
      <c r="H31" s="11">
        <v>0.0042824074074074075</v>
      </c>
      <c r="I31" s="8"/>
      <c r="J31" s="44">
        <v>0.0014583333333333334</v>
      </c>
      <c r="K31" s="8"/>
      <c r="L31" s="11">
        <v>0.0022569444444444447</v>
      </c>
      <c r="M31" s="8"/>
      <c r="N31" s="11">
        <v>0.003472222222222222</v>
      </c>
      <c r="O31" s="8"/>
      <c r="P31" s="11">
        <v>0.0008680555555555555</v>
      </c>
      <c r="Q31" s="8"/>
      <c r="R31" s="11">
        <v>0.0009259259259259259</v>
      </c>
      <c r="S31" s="8"/>
      <c r="T31" s="11"/>
      <c r="U31" s="8"/>
      <c r="V31" s="11"/>
      <c r="W31" s="8"/>
      <c r="X31" s="19">
        <f t="shared" si="4"/>
        <v>0.017777777777777778</v>
      </c>
      <c r="Y31" s="20">
        <f t="shared" si="5"/>
        <v>0</v>
      </c>
      <c r="Z31" s="15">
        <v>1</v>
      </c>
      <c r="AA31" s="2"/>
      <c r="AB31" s="10">
        <f t="shared" si="6"/>
        <v>51.199999999999996</v>
      </c>
      <c r="AC31" s="2"/>
      <c r="AE31" s="30"/>
      <c r="AF31" s="29"/>
    </row>
    <row r="32" spans="1:27" s="6" customFormat="1" ht="13.5" thickBot="1">
      <c r="A32"/>
      <c r="B32" s="38"/>
      <c r="C32" s="31"/>
      <c r="X32" s="21"/>
      <c r="Y32" s="21"/>
      <c r="Z32" s="22"/>
      <c r="AA32"/>
    </row>
    <row r="33" spans="1:247" s="5" customFormat="1" ht="12.75">
      <c r="A33"/>
      <c r="B33" s="3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</row>
    <row r="34" ht="12.75">
      <c r="C34" s="18" t="s">
        <v>9</v>
      </c>
    </row>
    <row r="35" spans="1:31" s="5" customFormat="1" ht="12.75">
      <c r="A35">
        <v>1</v>
      </c>
      <c r="B35" s="37">
        <v>1</v>
      </c>
      <c r="C35" s="30" t="s">
        <v>20</v>
      </c>
      <c r="D35" s="11">
        <v>0.0010416666666666667</v>
      </c>
      <c r="E35" s="8"/>
      <c r="F35" s="11">
        <v>0.0005092592592592592</v>
      </c>
      <c r="G35" s="8"/>
      <c r="H35" s="11">
        <v>0.0022685185185185182</v>
      </c>
      <c r="I35" s="8">
        <v>10</v>
      </c>
      <c r="J35" s="11">
        <v>0.00048611111111111104</v>
      </c>
      <c r="K35" s="8"/>
      <c r="L35" s="11">
        <v>0.00035879629629629635</v>
      </c>
      <c r="M35" s="8"/>
      <c r="N35" s="11">
        <v>0.0034490740740740745</v>
      </c>
      <c r="O35" s="8"/>
      <c r="P35" s="11">
        <v>0.0002893518518518519</v>
      </c>
      <c r="Q35" s="8"/>
      <c r="R35" s="11">
        <v>0.0010879629629629629</v>
      </c>
      <c r="S35" s="8"/>
      <c r="T35" s="11"/>
      <c r="U35" s="8"/>
      <c r="V35" s="11"/>
      <c r="W35" s="8"/>
      <c r="X35" s="19">
        <f aca="true" t="shared" si="8" ref="X35:X47">IF(D35=$X$3,$Z$3,IF(D35&gt;=$D$3,$D$3,D35))+IF(F35=$X$3,$Z$3,IF(F35&gt;=$D$3,$D$3,F35))+IF(H35=$X$3,$Z$3,IF(H35&gt;=$D$3,$D$3,H35))+IF(J35=$X$3,$Z$3,IF(J35&gt;=$D$3,$D$3,J35))+IF(L35=$X$3,$Z$3,IF(L35&gt;=$D$3,$D$3,L35))+IF(N35=$X$3,$Z$3,IF(N35&gt;=$D$3,$D$3,N35))+IF(P35=$X$3,$Z$3,IF(P35&gt;=$D$3,$D$3,P35))+IF(R35=$X$3,$Z$3,IF(R35&gt;=$D$3,$D$3,R35))</f>
        <v>0.009490740740740739</v>
      </c>
      <c r="Y35" s="20">
        <f aca="true" t="shared" si="9" ref="Y35:Y47">E35+G35+I35+K35+M35+O35+Q35+S35+U35+W35</f>
        <v>10</v>
      </c>
      <c r="Z35" s="15">
        <v>1</v>
      </c>
      <c r="AA35" s="2"/>
      <c r="AB35" s="10">
        <f aca="true" t="shared" si="10" ref="AB35:AB47">IF(X35=$X$3,1000,X35/$AB$3+Y35)</f>
        <v>37.33333333333333</v>
      </c>
      <c r="AC35" s="2"/>
      <c r="AE35" s="100">
        <f>(SUM(AB35:AB39)+SUM(AB41:AB47))/12</f>
        <v>42.37777777777777</v>
      </c>
    </row>
    <row r="36" spans="1:31" s="5" customFormat="1" ht="12.75">
      <c r="A36">
        <f>A35+1</f>
        <v>2</v>
      </c>
      <c r="B36" s="37">
        <v>1</v>
      </c>
      <c r="C36" s="30" t="s">
        <v>26</v>
      </c>
      <c r="D36" s="11">
        <v>0.0004976851851851852</v>
      </c>
      <c r="E36" s="8"/>
      <c r="F36" s="11">
        <v>0.0005208333333333333</v>
      </c>
      <c r="G36" s="8"/>
      <c r="H36" s="11">
        <v>0.0011342592592592591</v>
      </c>
      <c r="I36" s="8">
        <v>2</v>
      </c>
      <c r="J36" s="11"/>
      <c r="K36" s="8"/>
      <c r="L36" s="11">
        <v>0.0010416666666666667</v>
      </c>
      <c r="M36" s="8"/>
      <c r="N36" s="11">
        <v>0.0005324074074074074</v>
      </c>
      <c r="O36" s="8"/>
      <c r="P36" s="11">
        <v>0.00019675925925925926</v>
      </c>
      <c r="Q36" s="8"/>
      <c r="R36" s="11">
        <v>9.259259259259259E-05</v>
      </c>
      <c r="S36" s="8"/>
      <c r="T36" s="11"/>
      <c r="U36" s="8"/>
      <c r="V36" s="11"/>
      <c r="W36" s="8"/>
      <c r="X36" s="19">
        <f t="shared" si="8"/>
        <v>0.014432870370370368</v>
      </c>
      <c r="Y36" s="20">
        <f t="shared" si="9"/>
        <v>2</v>
      </c>
      <c r="Z36" s="15">
        <v>1</v>
      </c>
      <c r="AA36" s="2"/>
      <c r="AB36" s="10">
        <f t="shared" si="10"/>
        <v>43.56666666666666</v>
      </c>
      <c r="AC36" s="2"/>
      <c r="AE36" s="30"/>
    </row>
    <row r="37" spans="1:31" s="5" customFormat="1" ht="12.75">
      <c r="A37">
        <f aca="true" t="shared" si="11" ref="A37:A47">A36+1</f>
        <v>3</v>
      </c>
      <c r="B37" s="37">
        <v>1</v>
      </c>
      <c r="C37" s="30" t="s">
        <v>31</v>
      </c>
      <c r="D37" s="11">
        <v>0.0010416666666666667</v>
      </c>
      <c r="E37" s="8"/>
      <c r="F37" s="11">
        <v>0.0010648148148148147</v>
      </c>
      <c r="G37" s="8"/>
      <c r="H37" s="11">
        <v>0.0024652777777777776</v>
      </c>
      <c r="I37" s="8"/>
      <c r="J37" s="11">
        <v>0.0006712962962962962</v>
      </c>
      <c r="K37" s="8"/>
      <c r="L37" s="11">
        <v>0.0014699074074074074</v>
      </c>
      <c r="M37" s="8"/>
      <c r="N37" s="11">
        <v>0.0020486111111111113</v>
      </c>
      <c r="O37" s="8"/>
      <c r="P37" s="11">
        <v>0.00037037037037037035</v>
      </c>
      <c r="Q37" s="8"/>
      <c r="R37" s="11">
        <v>0.00034722222222222224</v>
      </c>
      <c r="S37" s="8"/>
      <c r="T37" s="11"/>
      <c r="U37" s="8"/>
      <c r="V37" s="11"/>
      <c r="W37" s="8"/>
      <c r="X37" s="19">
        <f t="shared" si="8"/>
        <v>0.009479166666666667</v>
      </c>
      <c r="Y37" s="20">
        <f t="shared" si="9"/>
        <v>0</v>
      </c>
      <c r="Z37" s="15">
        <v>1</v>
      </c>
      <c r="AA37" s="2"/>
      <c r="AB37" s="10">
        <f t="shared" si="10"/>
        <v>27.3</v>
      </c>
      <c r="AC37" s="2"/>
      <c r="AE37" s="30"/>
    </row>
    <row r="38" spans="1:32" s="5" customFormat="1" ht="12.75">
      <c r="A38">
        <f t="shared" si="11"/>
        <v>4</v>
      </c>
      <c r="B38" s="37">
        <v>2</v>
      </c>
      <c r="C38" s="30" t="s">
        <v>36</v>
      </c>
      <c r="D38" s="11">
        <v>0.001597222222222222</v>
      </c>
      <c r="E38" s="8"/>
      <c r="F38" s="11">
        <v>0.0006134259259259259</v>
      </c>
      <c r="G38" s="8"/>
      <c r="H38" s="11">
        <v>0.0017013888888888892</v>
      </c>
      <c r="I38" s="8">
        <v>14</v>
      </c>
      <c r="J38" s="11">
        <v>0.00035879629629629635</v>
      </c>
      <c r="K38" s="8"/>
      <c r="L38" s="11">
        <v>0.0010879629629629629</v>
      </c>
      <c r="M38" s="8"/>
      <c r="N38" s="11">
        <v>0.003356481481481481</v>
      </c>
      <c r="O38" s="8"/>
      <c r="P38" s="11">
        <v>0.0002546296296296296</v>
      </c>
      <c r="Q38" s="8"/>
      <c r="R38" s="11">
        <v>0.00020833333333333335</v>
      </c>
      <c r="S38" s="8"/>
      <c r="T38" s="11"/>
      <c r="U38" s="8"/>
      <c r="V38" s="11"/>
      <c r="W38" s="8"/>
      <c r="X38" s="19">
        <f t="shared" si="8"/>
        <v>0.00917824074074074</v>
      </c>
      <c r="Y38" s="20">
        <f t="shared" si="9"/>
        <v>14</v>
      </c>
      <c r="Z38" s="15">
        <v>1</v>
      </c>
      <c r="AA38" s="2"/>
      <c r="AB38" s="10">
        <f t="shared" si="10"/>
        <v>40.43333333333333</v>
      </c>
      <c r="AC38" s="2"/>
      <c r="AE38" s="30"/>
      <c r="AF38" s="29"/>
    </row>
    <row r="39" spans="1:31" s="5" customFormat="1" ht="12.75">
      <c r="A39">
        <f t="shared" si="11"/>
        <v>5</v>
      </c>
      <c r="B39" s="37">
        <v>2</v>
      </c>
      <c r="C39" s="30" t="s">
        <v>42</v>
      </c>
      <c r="D39" s="11">
        <v>0.0028125</v>
      </c>
      <c r="E39" s="8"/>
      <c r="F39" s="11">
        <v>0.002685185185185185</v>
      </c>
      <c r="G39" s="8"/>
      <c r="H39" s="11">
        <v>0.0023263888888888887</v>
      </c>
      <c r="I39" s="8"/>
      <c r="J39" s="11">
        <v>0.0007523148148148147</v>
      </c>
      <c r="K39" s="8"/>
      <c r="L39" s="11">
        <v>0.0016550925925925926</v>
      </c>
      <c r="M39" s="8"/>
      <c r="N39" s="11">
        <v>0.003472222222222222</v>
      </c>
      <c r="O39" s="8"/>
      <c r="P39" s="11">
        <v>0.00047453703703703704</v>
      </c>
      <c r="Q39" s="8"/>
      <c r="R39" s="11">
        <v>0.001736111111111111</v>
      </c>
      <c r="S39" s="8"/>
      <c r="T39" s="11"/>
      <c r="U39" s="8"/>
      <c r="V39" s="11"/>
      <c r="W39" s="8"/>
      <c r="X39" s="19">
        <f t="shared" si="8"/>
        <v>0.01591435185185185</v>
      </c>
      <c r="Y39" s="20">
        <f t="shared" si="9"/>
        <v>0</v>
      </c>
      <c r="Z39" s="15">
        <v>1</v>
      </c>
      <c r="AA39" s="2"/>
      <c r="AB39" s="10">
        <f t="shared" si="10"/>
        <v>45.83333333333333</v>
      </c>
      <c r="AC39" s="2"/>
      <c r="AE39" s="30"/>
    </row>
    <row r="40" spans="1:31" s="5" customFormat="1" ht="12.75">
      <c r="A40">
        <f t="shared" si="11"/>
        <v>6</v>
      </c>
      <c r="B40" s="37">
        <v>2</v>
      </c>
      <c r="C40" s="30" t="s">
        <v>62</v>
      </c>
      <c r="D40" s="11"/>
      <c r="E40" s="8"/>
      <c r="F40" s="11"/>
      <c r="G40" s="8"/>
      <c r="H40" s="11"/>
      <c r="I40" s="8"/>
      <c r="J40" s="11"/>
      <c r="K40" s="8"/>
      <c r="L40" s="11"/>
      <c r="M40" s="8"/>
      <c r="N40" s="11"/>
      <c r="O40" s="8"/>
      <c r="P40" s="11"/>
      <c r="Q40" s="8"/>
      <c r="R40" s="11"/>
      <c r="S40" s="8"/>
      <c r="T40" s="11"/>
      <c r="U40" s="8"/>
      <c r="V40" s="43"/>
      <c r="W40" s="8"/>
      <c r="X40" s="19">
        <f t="shared" si="8"/>
        <v>0.08333333333333333</v>
      </c>
      <c r="Y40" s="20">
        <f t="shared" si="9"/>
        <v>0</v>
      </c>
      <c r="Z40" s="15">
        <v>1</v>
      </c>
      <c r="AA40" s="2"/>
      <c r="AB40" s="10">
        <f t="shared" si="10"/>
        <v>239.99999999999997</v>
      </c>
      <c r="AC40" s="2"/>
      <c r="AE40" s="30"/>
    </row>
    <row r="41" spans="1:32" s="5" customFormat="1" ht="12.75">
      <c r="A41">
        <f t="shared" si="11"/>
        <v>7</v>
      </c>
      <c r="B41" s="37">
        <v>3</v>
      </c>
      <c r="C41" s="30" t="s">
        <v>49</v>
      </c>
      <c r="D41" s="11">
        <v>0.0012731481481481483</v>
      </c>
      <c r="E41" s="8"/>
      <c r="F41" s="11">
        <v>0.0006018518518518519</v>
      </c>
      <c r="G41" s="8"/>
      <c r="H41" s="11">
        <v>0.0019328703703703704</v>
      </c>
      <c r="I41" s="8">
        <v>2</v>
      </c>
      <c r="J41" s="11">
        <v>0.0007523148148148147</v>
      </c>
      <c r="K41" s="8"/>
      <c r="L41" s="11">
        <v>0.0015393518518518519</v>
      </c>
      <c r="M41" s="8"/>
      <c r="N41" s="11">
        <v>0.003472222222222222</v>
      </c>
      <c r="O41" s="8"/>
      <c r="P41" s="11">
        <v>0.00042824074074074075</v>
      </c>
      <c r="Q41" s="8"/>
      <c r="R41" s="11">
        <v>0.00019675925925925926</v>
      </c>
      <c r="S41" s="8"/>
      <c r="T41" s="11"/>
      <c r="U41" s="8"/>
      <c r="V41" s="11"/>
      <c r="W41" s="8"/>
      <c r="X41" s="19">
        <f t="shared" si="8"/>
        <v>0.01019675925925926</v>
      </c>
      <c r="Y41" s="20">
        <f t="shared" si="9"/>
        <v>2</v>
      </c>
      <c r="Z41" s="15">
        <v>1</v>
      </c>
      <c r="AA41" s="2"/>
      <c r="AB41" s="10">
        <f t="shared" si="10"/>
        <v>31.366666666666667</v>
      </c>
      <c r="AC41" s="2"/>
      <c r="AE41" s="30"/>
      <c r="AF41" s="29"/>
    </row>
    <row r="42" spans="1:32" s="5" customFormat="1" ht="12.75">
      <c r="A42">
        <f t="shared" si="11"/>
        <v>8</v>
      </c>
      <c r="B42" s="37">
        <v>3</v>
      </c>
      <c r="C42" s="30" t="s">
        <v>72</v>
      </c>
      <c r="D42" s="11">
        <v>0.0026620370370370374</v>
      </c>
      <c r="E42" s="8"/>
      <c r="F42" s="11">
        <v>0.0024652777777777776</v>
      </c>
      <c r="G42" s="8">
        <v>7</v>
      </c>
      <c r="H42" s="11">
        <v>0.0024652777777777776</v>
      </c>
      <c r="I42" s="8"/>
      <c r="J42" s="11">
        <v>0.0010879629629629629</v>
      </c>
      <c r="K42" s="8"/>
      <c r="L42" s="11">
        <v>0.0020486111111111113</v>
      </c>
      <c r="M42" s="8"/>
      <c r="N42" s="11">
        <v>0.003472222222222222</v>
      </c>
      <c r="O42" s="8"/>
      <c r="P42" s="11">
        <v>0.0009259259259259259</v>
      </c>
      <c r="Q42" s="8"/>
      <c r="R42" s="11">
        <v>0.00037037037037037035</v>
      </c>
      <c r="S42" s="8"/>
      <c r="T42" s="11"/>
      <c r="U42" s="8"/>
      <c r="V42" s="11"/>
      <c r="W42" s="8"/>
      <c r="X42" s="19">
        <f t="shared" si="8"/>
        <v>0.015497685185185186</v>
      </c>
      <c r="Y42" s="20">
        <f t="shared" si="9"/>
        <v>7</v>
      </c>
      <c r="Z42" s="15">
        <v>1</v>
      </c>
      <c r="AA42" s="2"/>
      <c r="AB42" s="10">
        <f t="shared" si="10"/>
        <v>51.63333333333333</v>
      </c>
      <c r="AC42" s="2"/>
      <c r="AE42" s="30"/>
      <c r="AF42" s="29"/>
    </row>
    <row r="43" spans="1:32" s="5" customFormat="1" ht="12.75">
      <c r="A43">
        <f t="shared" si="11"/>
        <v>9</v>
      </c>
      <c r="B43" s="37">
        <v>3</v>
      </c>
      <c r="C43" s="30" t="s">
        <v>60</v>
      </c>
      <c r="D43" s="11">
        <v>0.002511574074074074</v>
      </c>
      <c r="E43" s="8"/>
      <c r="F43" s="11">
        <v>0.001979166666666667</v>
      </c>
      <c r="G43" s="8"/>
      <c r="H43" s="11">
        <v>0.0022106481481481478</v>
      </c>
      <c r="I43" s="8"/>
      <c r="J43" s="11">
        <v>0.0012152777777777778</v>
      </c>
      <c r="K43" s="8"/>
      <c r="L43" s="11">
        <v>0.0021875</v>
      </c>
      <c r="M43" s="8"/>
      <c r="N43" s="11">
        <v>0.002847222222222222</v>
      </c>
      <c r="O43" s="8"/>
      <c r="P43" s="11">
        <v>0.0005439814814814814</v>
      </c>
      <c r="Q43" s="8">
        <v>2</v>
      </c>
      <c r="R43" s="11">
        <v>0.0005208333333333333</v>
      </c>
      <c r="S43" s="45"/>
      <c r="T43" s="11"/>
      <c r="U43" s="8"/>
      <c r="V43" s="11"/>
      <c r="W43" s="8"/>
      <c r="X43" s="19">
        <f t="shared" si="8"/>
        <v>0.014016203703703703</v>
      </c>
      <c r="Y43" s="20">
        <f t="shared" si="9"/>
        <v>2</v>
      </c>
      <c r="Z43" s="15">
        <v>1</v>
      </c>
      <c r="AA43" s="2"/>
      <c r="AB43" s="10">
        <f t="shared" si="10"/>
        <v>42.36666666666666</v>
      </c>
      <c r="AC43" s="2"/>
      <c r="AE43" s="30"/>
      <c r="AF43" s="29"/>
    </row>
    <row r="44" spans="1:31" s="5" customFormat="1" ht="12.75">
      <c r="A44">
        <f t="shared" si="11"/>
        <v>10</v>
      </c>
      <c r="B44" s="37">
        <v>3</v>
      </c>
      <c r="C44" s="30" t="s">
        <v>73</v>
      </c>
      <c r="D44" s="11">
        <v>0.003425925925925926</v>
      </c>
      <c r="E44" s="8"/>
      <c r="F44" s="11">
        <v>0.0022106481481481478</v>
      </c>
      <c r="G44" s="8">
        <v>5</v>
      </c>
      <c r="H44" s="11">
        <v>0.001736111111111111</v>
      </c>
      <c r="I44" s="8">
        <v>14</v>
      </c>
      <c r="J44" s="11">
        <v>0.0013541666666666667</v>
      </c>
      <c r="K44" s="8"/>
      <c r="L44" s="11">
        <v>0.002372685185185185</v>
      </c>
      <c r="M44" s="45"/>
      <c r="N44" s="11">
        <v>0.003472222222222222</v>
      </c>
      <c r="O44" s="8"/>
      <c r="P44" s="11">
        <v>0.0011805555555555556</v>
      </c>
      <c r="Q44" s="8"/>
      <c r="R44" s="11">
        <v>0.001388888888888889</v>
      </c>
      <c r="S44" s="8"/>
      <c r="T44" s="11"/>
      <c r="U44" s="8"/>
      <c r="V44" s="11"/>
      <c r="W44" s="8"/>
      <c r="X44" s="19">
        <f t="shared" si="8"/>
        <v>0.0171412037037037</v>
      </c>
      <c r="Y44" s="20">
        <f t="shared" si="9"/>
        <v>19</v>
      </c>
      <c r="Z44" s="15">
        <v>1</v>
      </c>
      <c r="AA44" s="2"/>
      <c r="AB44" s="10">
        <f t="shared" si="10"/>
        <v>68.36666666666665</v>
      </c>
      <c r="AC44" s="2"/>
      <c r="AE44" s="30"/>
    </row>
    <row r="45" spans="1:31" s="5" customFormat="1" ht="12.75">
      <c r="A45">
        <f t="shared" si="11"/>
        <v>11</v>
      </c>
      <c r="B45" s="37">
        <v>3</v>
      </c>
      <c r="C45" s="30" t="s">
        <v>74</v>
      </c>
      <c r="D45" s="11">
        <v>0.0009953703703703704</v>
      </c>
      <c r="E45" s="8"/>
      <c r="F45" s="11">
        <v>0.0008796296296296296</v>
      </c>
      <c r="G45" s="8"/>
      <c r="H45" s="11">
        <v>0.003136574074074074</v>
      </c>
      <c r="I45" s="8"/>
      <c r="J45" s="11">
        <v>0.0004513888888888889</v>
      </c>
      <c r="K45" s="45"/>
      <c r="L45" s="11">
        <v>0.0012152777777777778</v>
      </c>
      <c r="M45" s="8"/>
      <c r="N45" s="11">
        <v>0.0026620370370370374</v>
      </c>
      <c r="O45" s="8"/>
      <c r="P45" s="11">
        <v>0.0004629629629629629</v>
      </c>
      <c r="Q45" s="46"/>
      <c r="R45" s="11">
        <v>3.472222222222222E-05</v>
      </c>
      <c r="S45" s="8"/>
      <c r="T45" s="11"/>
      <c r="U45" s="8"/>
      <c r="V45" s="43"/>
      <c r="W45" s="8"/>
      <c r="X45" s="19">
        <f t="shared" si="8"/>
        <v>0.009837962962962965</v>
      </c>
      <c r="Y45" s="20">
        <f t="shared" si="9"/>
        <v>0</v>
      </c>
      <c r="Z45" s="15">
        <v>1</v>
      </c>
      <c r="AA45" s="2"/>
      <c r="AB45" s="10">
        <f t="shared" si="10"/>
        <v>28.33333333333334</v>
      </c>
      <c r="AC45" s="2"/>
      <c r="AE45" s="30"/>
    </row>
    <row r="46" spans="1:31" s="5" customFormat="1" ht="12.75">
      <c r="A46">
        <f t="shared" si="11"/>
        <v>12</v>
      </c>
      <c r="B46" s="37">
        <v>3</v>
      </c>
      <c r="C46" s="30" t="s">
        <v>75</v>
      </c>
      <c r="D46" s="11">
        <v>0.0007060185185185185</v>
      </c>
      <c r="E46" s="8"/>
      <c r="F46" s="11">
        <v>0.0006134259259259259</v>
      </c>
      <c r="G46" s="8"/>
      <c r="H46" s="11">
        <v>0.005509259259259259</v>
      </c>
      <c r="I46" s="8">
        <v>2</v>
      </c>
      <c r="J46" s="11">
        <v>0.0004513888888888889</v>
      </c>
      <c r="K46" s="8">
        <v>3</v>
      </c>
      <c r="L46" s="11">
        <v>0.0012152777777777778</v>
      </c>
      <c r="M46" s="8"/>
      <c r="N46" s="11">
        <v>0.0015046296296296294</v>
      </c>
      <c r="O46" s="8"/>
      <c r="P46" s="11">
        <v>0.00034722222222222224</v>
      </c>
      <c r="Q46" s="8"/>
      <c r="R46" s="11">
        <v>8.101851851851852E-05</v>
      </c>
      <c r="S46" s="8"/>
      <c r="T46" s="11"/>
      <c r="U46" s="8"/>
      <c r="V46" s="11"/>
      <c r="W46" s="8"/>
      <c r="X46" s="19">
        <f t="shared" si="8"/>
        <v>0.008391203703703705</v>
      </c>
      <c r="Y46" s="20">
        <f t="shared" si="9"/>
        <v>5</v>
      </c>
      <c r="Z46" s="15">
        <v>1</v>
      </c>
      <c r="AA46" s="2"/>
      <c r="AB46" s="10">
        <f t="shared" si="10"/>
        <v>29.166666666666668</v>
      </c>
      <c r="AC46" s="2"/>
      <c r="AE46" s="30"/>
    </row>
    <row r="47" spans="1:31" s="5" customFormat="1" ht="12.75">
      <c r="A47">
        <f t="shared" si="11"/>
        <v>13</v>
      </c>
      <c r="B47" s="37">
        <v>3</v>
      </c>
      <c r="C47" s="30" t="s">
        <v>76</v>
      </c>
      <c r="D47" s="11">
        <v>0.002824074074074074</v>
      </c>
      <c r="E47" s="8"/>
      <c r="F47" s="11">
        <v>0.003472222222222222</v>
      </c>
      <c r="G47" s="8">
        <v>6</v>
      </c>
      <c r="H47" s="11">
        <v>0.003923611111111111</v>
      </c>
      <c r="I47" s="8">
        <v>2</v>
      </c>
      <c r="J47" s="11">
        <v>0.0009837962962962964</v>
      </c>
      <c r="K47" s="8"/>
      <c r="L47" s="11">
        <v>0.0017824074074074072</v>
      </c>
      <c r="M47" s="8"/>
      <c r="N47" s="11">
        <v>0.003472222222222222</v>
      </c>
      <c r="O47" s="8"/>
      <c r="P47" s="11">
        <v>0.0008564814814814815</v>
      </c>
      <c r="Q47" s="8"/>
      <c r="R47" s="11">
        <v>0.0021759259259259258</v>
      </c>
      <c r="S47" s="8"/>
      <c r="T47" s="11"/>
      <c r="U47" s="8"/>
      <c r="V47" s="43"/>
      <c r="W47" s="8"/>
      <c r="X47" s="19">
        <f t="shared" si="8"/>
        <v>0.019039351851851852</v>
      </c>
      <c r="Y47" s="20">
        <f t="shared" si="9"/>
        <v>8</v>
      </c>
      <c r="Z47" s="15">
        <v>1</v>
      </c>
      <c r="AA47" s="2"/>
      <c r="AB47" s="10">
        <f t="shared" si="10"/>
        <v>62.833333333333336</v>
      </c>
      <c r="AC47" s="2"/>
      <c r="AE47" s="30"/>
    </row>
    <row r="48" spans="1:27" s="6" customFormat="1" ht="13.5" thickBot="1">
      <c r="A48"/>
      <c r="B48" s="38"/>
      <c r="C48" s="31"/>
      <c r="X48" s="21"/>
      <c r="Y48" s="21"/>
      <c r="Z48" s="22"/>
      <c r="AA48"/>
    </row>
    <row r="49" spans="1:247" s="5" customFormat="1" ht="12.75">
      <c r="A49"/>
      <c r="B49" s="3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</row>
    <row r="50" ht="12.75">
      <c r="C50" s="18" t="s">
        <v>77</v>
      </c>
    </row>
    <row r="51" spans="1:31" s="5" customFormat="1" ht="12.75">
      <c r="A51">
        <v>1</v>
      </c>
      <c r="B51" s="37">
        <v>1</v>
      </c>
      <c r="C51" s="30" t="s">
        <v>21</v>
      </c>
      <c r="D51" s="11">
        <v>0.000787037037037037</v>
      </c>
      <c r="E51" s="8"/>
      <c r="F51" s="11">
        <v>0.00048611111111111104</v>
      </c>
      <c r="G51" s="8"/>
      <c r="H51" s="11">
        <v>0.0012847222222222223</v>
      </c>
      <c r="I51" s="8"/>
      <c r="J51" s="11">
        <v>0.0002893518518518519</v>
      </c>
      <c r="K51" s="8"/>
      <c r="L51" s="11">
        <v>0.001099537037037037</v>
      </c>
      <c r="M51" s="8"/>
      <c r="N51" s="11">
        <v>0.002835648148148148</v>
      </c>
      <c r="O51" s="8"/>
      <c r="P51" s="11">
        <v>0.0002777777777777778</v>
      </c>
      <c r="Q51" s="8"/>
      <c r="R51" s="11">
        <v>0.0004629629629629629</v>
      </c>
      <c r="S51" s="8"/>
      <c r="T51" s="11"/>
      <c r="U51" s="8"/>
      <c r="V51" s="11"/>
      <c r="W51" s="8"/>
      <c r="X51" s="19">
        <f aca="true" t="shared" si="12" ref="X51:X60">IF(D51=$X$3,$Z$3,IF(D51&gt;=$D$3,$D$3,D51))+IF(F51=$X$3,$Z$3,IF(F51&gt;=$D$3,$D$3,F51))+IF(H51=$X$3,$Z$3,IF(H51&gt;=$D$3,$D$3,H51))+IF(J51=$X$3,$Z$3,IF(J51&gt;=$D$3,$D$3,J51))+IF(L51=$X$3,$Z$3,IF(L51&gt;=$D$3,$D$3,L51))+IF(N51=$X$3,$Z$3,IF(N51&gt;=$D$3,$D$3,N51))+IF(P51=$X$3,$Z$3,IF(P51&gt;=$D$3,$D$3,P51))+IF(R51=$X$3,$Z$3,IF(R51&gt;=$D$3,$D$3,R51))</f>
        <v>0.007523148148148148</v>
      </c>
      <c r="Y51" s="20">
        <f aca="true" t="shared" si="13" ref="Y51:Y60">E51+G51+I51+K51+M51+O51+Q51+S51+U51+W51</f>
        <v>0</v>
      </c>
      <c r="Z51" s="15">
        <v>1</v>
      </c>
      <c r="AA51" s="2"/>
      <c r="AB51" s="10">
        <f aca="true" t="shared" si="14" ref="AB51:AB60">IF(X51=$X$3,1000,X51/$AB$3+Y51)</f>
        <v>21.666666666666664</v>
      </c>
      <c r="AC51" s="2"/>
      <c r="AE51" s="100">
        <f>SUM(AB51:AB57,AB59,AB60)/9</f>
        <v>34.96666666666666</v>
      </c>
    </row>
    <row r="52" spans="1:31" s="5" customFormat="1" ht="12.75">
      <c r="A52">
        <f>A51+1</f>
        <v>2</v>
      </c>
      <c r="B52" s="37">
        <v>1</v>
      </c>
      <c r="C52" s="30" t="s">
        <v>27</v>
      </c>
      <c r="D52" s="11">
        <v>0.001261574074074074</v>
      </c>
      <c r="E52" s="8"/>
      <c r="F52" s="11">
        <v>0.0008912037037037036</v>
      </c>
      <c r="G52" s="8"/>
      <c r="H52" s="11">
        <v>0.0011226851851851851</v>
      </c>
      <c r="I52" s="8"/>
      <c r="J52" s="11">
        <v>0.0002893518518518519</v>
      </c>
      <c r="K52" s="8"/>
      <c r="L52" s="11">
        <v>0.0013078703703703705</v>
      </c>
      <c r="M52" s="8"/>
      <c r="N52" s="11">
        <v>0.0037037037037037034</v>
      </c>
      <c r="O52" s="8"/>
      <c r="P52" s="11">
        <v>0.00035879629629629635</v>
      </c>
      <c r="Q52" s="8"/>
      <c r="R52" s="11">
        <v>0.0001273148148148148</v>
      </c>
      <c r="S52" s="8"/>
      <c r="T52" s="11"/>
      <c r="U52" s="8"/>
      <c r="V52" s="11"/>
      <c r="W52" s="8"/>
      <c r="X52" s="19">
        <f t="shared" si="12"/>
        <v>0.008831018518518518</v>
      </c>
      <c r="Y52" s="20">
        <f t="shared" si="13"/>
        <v>0</v>
      </c>
      <c r="Z52" s="15">
        <v>1</v>
      </c>
      <c r="AA52" s="2"/>
      <c r="AB52" s="10">
        <f t="shared" si="14"/>
        <v>25.43333333333333</v>
      </c>
      <c r="AC52" s="2"/>
      <c r="AE52" s="30"/>
    </row>
    <row r="53" spans="1:31" s="5" customFormat="1" ht="12.75">
      <c r="A53">
        <f aca="true" t="shared" si="15" ref="A53:A60">A52+1</f>
        <v>3</v>
      </c>
      <c r="B53" s="37">
        <v>1</v>
      </c>
      <c r="C53" s="30" t="s">
        <v>32</v>
      </c>
      <c r="D53" s="11">
        <v>0.0005439814814814814</v>
      </c>
      <c r="E53" s="8"/>
      <c r="F53" s="11">
        <v>0.000625</v>
      </c>
      <c r="G53" s="8"/>
      <c r="H53" s="11">
        <v>0.0010648148148148147</v>
      </c>
      <c r="I53" s="8"/>
      <c r="J53" s="11">
        <v>0.00032407407407407406</v>
      </c>
      <c r="K53" s="8"/>
      <c r="L53" s="11">
        <v>0.0010648148148148147</v>
      </c>
      <c r="M53" s="8"/>
      <c r="N53" s="11">
        <v>0.0011111111111111111</v>
      </c>
      <c r="O53" s="8"/>
      <c r="P53" s="11">
        <v>0.00020833333333333335</v>
      </c>
      <c r="Q53" s="8"/>
      <c r="R53" s="11">
        <v>0.00015046296296296297</v>
      </c>
      <c r="S53" s="8"/>
      <c r="T53" s="11"/>
      <c r="U53" s="8"/>
      <c r="V53" s="11"/>
      <c r="W53" s="8"/>
      <c r="X53" s="19">
        <f t="shared" si="12"/>
        <v>0.005092592592592592</v>
      </c>
      <c r="Y53" s="20">
        <f t="shared" si="13"/>
        <v>0</v>
      </c>
      <c r="Z53" s="15">
        <v>1</v>
      </c>
      <c r="AA53" s="2"/>
      <c r="AB53" s="10">
        <f t="shared" si="14"/>
        <v>14.666666666666664</v>
      </c>
      <c r="AC53" s="2"/>
      <c r="AE53" s="30"/>
    </row>
    <row r="54" spans="1:32" s="5" customFormat="1" ht="12.75">
      <c r="A54">
        <f t="shared" si="15"/>
        <v>4</v>
      </c>
      <c r="B54" s="37">
        <v>2</v>
      </c>
      <c r="C54" s="30" t="s">
        <v>37</v>
      </c>
      <c r="D54" s="11">
        <v>0.0017708333333333332</v>
      </c>
      <c r="E54" s="8"/>
      <c r="F54" s="11">
        <v>0.0006481481481481481</v>
      </c>
      <c r="G54" s="8"/>
      <c r="H54" s="11">
        <v>0.0018981481481481482</v>
      </c>
      <c r="I54" s="8"/>
      <c r="J54" s="11">
        <v>0.00048611111111111104</v>
      </c>
      <c r="K54" s="8"/>
      <c r="L54" s="11">
        <v>0.0016087962962962963</v>
      </c>
      <c r="M54" s="8"/>
      <c r="N54" s="11">
        <v>0.0038194444444444443</v>
      </c>
      <c r="O54" s="8"/>
      <c r="P54" s="11">
        <v>0.0006828703703703703</v>
      </c>
      <c r="Q54" s="8"/>
      <c r="R54" s="11">
        <v>0.0005324074074074074</v>
      </c>
      <c r="S54" s="8"/>
      <c r="T54" s="11"/>
      <c r="U54" s="8"/>
      <c r="V54" s="11"/>
      <c r="W54" s="8"/>
      <c r="X54" s="19">
        <f t="shared" si="12"/>
        <v>0.011099537037037036</v>
      </c>
      <c r="Y54" s="20">
        <f t="shared" si="13"/>
        <v>0</v>
      </c>
      <c r="Z54" s="15">
        <v>1</v>
      </c>
      <c r="AA54" s="2"/>
      <c r="AB54" s="10">
        <f t="shared" si="14"/>
        <v>31.96666666666666</v>
      </c>
      <c r="AC54" s="2"/>
      <c r="AE54" s="30"/>
      <c r="AF54" s="29"/>
    </row>
    <row r="55" spans="1:31" s="5" customFormat="1" ht="12.75">
      <c r="A55">
        <f t="shared" si="15"/>
        <v>5</v>
      </c>
      <c r="B55" s="37">
        <v>2</v>
      </c>
      <c r="C55" s="30" t="s">
        <v>43</v>
      </c>
      <c r="D55" s="11">
        <v>0.001689814814814815</v>
      </c>
      <c r="E55" s="8"/>
      <c r="F55" s="11">
        <v>0.0009837962962962964</v>
      </c>
      <c r="G55" s="8"/>
      <c r="H55" s="11">
        <v>0.0016087962962962963</v>
      </c>
      <c r="I55" s="8"/>
      <c r="J55" s="11">
        <v>0.0005902777777777778</v>
      </c>
      <c r="K55" s="8"/>
      <c r="L55" s="11">
        <v>0.001597222222222222</v>
      </c>
      <c r="M55" s="8"/>
      <c r="N55" s="11">
        <v>0.00318287037037037</v>
      </c>
      <c r="O55" s="8"/>
      <c r="P55" s="11">
        <v>0.0005671296296296296</v>
      </c>
      <c r="Q55" s="8"/>
      <c r="R55" s="11">
        <v>0.0018402777777777777</v>
      </c>
      <c r="S55" s="8"/>
      <c r="T55" s="11"/>
      <c r="U55" s="8"/>
      <c r="V55" s="11"/>
      <c r="W55" s="8"/>
      <c r="X55" s="19">
        <f t="shared" si="12"/>
        <v>0.012060185185185184</v>
      </c>
      <c r="Y55" s="20">
        <f t="shared" si="13"/>
        <v>0</v>
      </c>
      <c r="Z55" s="15">
        <v>1</v>
      </c>
      <c r="AA55" s="2"/>
      <c r="AB55" s="10">
        <f t="shared" si="14"/>
        <v>34.73333333333333</v>
      </c>
      <c r="AC55" s="2"/>
      <c r="AE55" s="30"/>
    </row>
    <row r="56" spans="1:31" s="5" customFormat="1" ht="12.75">
      <c r="A56">
        <f t="shared" si="15"/>
        <v>6</v>
      </c>
      <c r="B56" s="37">
        <v>3</v>
      </c>
      <c r="C56" s="30" t="s">
        <v>50</v>
      </c>
      <c r="D56" s="11">
        <v>0.001365740740740741</v>
      </c>
      <c r="E56" s="8"/>
      <c r="F56" s="11">
        <v>0.0020949074074074073</v>
      </c>
      <c r="G56" s="8">
        <v>1</v>
      </c>
      <c r="H56" s="11">
        <v>0.0022569444444444447</v>
      </c>
      <c r="I56" s="8"/>
      <c r="J56" s="11">
        <v>0.0005324074074074074</v>
      </c>
      <c r="K56" s="8"/>
      <c r="L56" s="11">
        <v>0.001979166666666667</v>
      </c>
      <c r="M56" s="8"/>
      <c r="N56" s="11">
        <v>0.003472222222222222</v>
      </c>
      <c r="O56" s="8"/>
      <c r="P56" s="11">
        <v>0.00042824074074074075</v>
      </c>
      <c r="Q56" s="8"/>
      <c r="R56" s="11">
        <v>0.00032407407407407406</v>
      </c>
      <c r="S56" s="8"/>
      <c r="T56" s="11"/>
      <c r="U56" s="8"/>
      <c r="V56" s="43"/>
      <c r="W56" s="8"/>
      <c r="X56" s="19">
        <f t="shared" si="12"/>
        <v>0.012453703703703705</v>
      </c>
      <c r="Y56" s="20">
        <f t="shared" si="13"/>
        <v>1</v>
      </c>
      <c r="Z56" s="15">
        <v>1</v>
      </c>
      <c r="AA56" s="2"/>
      <c r="AB56" s="10">
        <f t="shared" si="14"/>
        <v>36.86666666666667</v>
      </c>
      <c r="AC56" s="2"/>
      <c r="AE56" s="30"/>
    </row>
    <row r="57" spans="1:32" s="5" customFormat="1" ht="12.75">
      <c r="A57">
        <f t="shared" si="15"/>
        <v>7</v>
      </c>
      <c r="B57" s="37">
        <v>3</v>
      </c>
      <c r="C57" s="30" t="s">
        <v>55</v>
      </c>
      <c r="D57" s="11">
        <v>0.001412037037037037</v>
      </c>
      <c r="E57" s="8"/>
      <c r="F57" s="11">
        <v>0.0011805555555555556</v>
      </c>
      <c r="G57" s="8"/>
      <c r="H57" s="11">
        <v>0.002372685185185185</v>
      </c>
      <c r="I57" s="8">
        <v>2</v>
      </c>
      <c r="J57" s="11">
        <v>0.0009837962962962964</v>
      </c>
      <c r="K57" s="8"/>
      <c r="L57" s="11">
        <v>0.0025578703703703705</v>
      </c>
      <c r="M57" s="8"/>
      <c r="N57" s="11">
        <v>0.003472222222222222</v>
      </c>
      <c r="O57" s="8"/>
      <c r="P57" s="11">
        <v>0.0015046296296296294</v>
      </c>
      <c r="Q57" s="8"/>
      <c r="R57" s="11">
        <v>0.00034722222222222224</v>
      </c>
      <c r="S57" s="8"/>
      <c r="T57" s="11"/>
      <c r="U57" s="8"/>
      <c r="V57" s="11"/>
      <c r="W57" s="8"/>
      <c r="X57" s="19">
        <f t="shared" si="12"/>
        <v>0.013831018518518519</v>
      </c>
      <c r="Y57" s="20">
        <f t="shared" si="13"/>
        <v>2</v>
      </c>
      <c r="Z57" s="15">
        <v>1</v>
      </c>
      <c r="AA57" s="2"/>
      <c r="AB57" s="10">
        <f t="shared" si="14"/>
        <v>41.83333333333333</v>
      </c>
      <c r="AC57" s="2"/>
      <c r="AE57" s="30"/>
      <c r="AF57" s="29"/>
    </row>
    <row r="58" spans="1:32" s="5" customFormat="1" ht="12.75">
      <c r="A58">
        <f t="shared" si="15"/>
        <v>8</v>
      </c>
      <c r="B58" s="37">
        <v>3</v>
      </c>
      <c r="C58" s="30" t="s">
        <v>61</v>
      </c>
      <c r="D58" s="43"/>
      <c r="E58" s="8"/>
      <c r="F58" s="11"/>
      <c r="G58" s="8"/>
      <c r="H58" s="11"/>
      <c r="I58" s="8"/>
      <c r="J58" s="11"/>
      <c r="K58" s="8"/>
      <c r="L58" s="11"/>
      <c r="M58" s="8"/>
      <c r="N58" s="11"/>
      <c r="O58" s="8"/>
      <c r="P58" s="11"/>
      <c r="Q58" s="8"/>
      <c r="R58" s="11"/>
      <c r="S58" s="8"/>
      <c r="T58" s="11"/>
      <c r="U58" s="8"/>
      <c r="V58" s="11"/>
      <c r="W58" s="8"/>
      <c r="X58" s="19">
        <f t="shared" si="12"/>
        <v>0.08333333333333333</v>
      </c>
      <c r="Y58" s="20">
        <f t="shared" si="13"/>
        <v>0</v>
      </c>
      <c r="Z58" s="15">
        <v>1</v>
      </c>
      <c r="AA58" s="2"/>
      <c r="AB58" s="10">
        <f t="shared" si="14"/>
        <v>239.99999999999997</v>
      </c>
      <c r="AC58" s="2"/>
      <c r="AE58" s="30"/>
      <c r="AF58" s="29"/>
    </row>
    <row r="59" spans="1:32" s="5" customFormat="1" ht="12.75">
      <c r="A59">
        <f t="shared" si="15"/>
        <v>9</v>
      </c>
      <c r="B59" s="37">
        <v>3</v>
      </c>
      <c r="C59" s="30" t="s">
        <v>78</v>
      </c>
      <c r="D59" s="11">
        <v>0.0009259259259259259</v>
      </c>
      <c r="E59" s="8"/>
      <c r="F59" s="11">
        <v>0.0007060185185185185</v>
      </c>
      <c r="G59" s="8">
        <v>5</v>
      </c>
      <c r="H59" s="43">
        <v>0.0015277777777777779</v>
      </c>
      <c r="I59" s="8"/>
      <c r="J59" s="11">
        <v>0.0005787037037037038</v>
      </c>
      <c r="K59" s="8"/>
      <c r="L59" s="11">
        <v>0.001099537037037037</v>
      </c>
      <c r="M59" s="8"/>
      <c r="N59" s="11">
        <v>0.0022569444444444447</v>
      </c>
      <c r="O59" s="8"/>
      <c r="P59" s="11">
        <v>0.00038194444444444446</v>
      </c>
      <c r="Q59" s="8">
        <v>2</v>
      </c>
      <c r="R59" s="11">
        <v>0.00015046296296296297</v>
      </c>
      <c r="S59" s="45"/>
      <c r="T59" s="11"/>
      <c r="U59" s="8"/>
      <c r="V59" s="11"/>
      <c r="W59" s="8"/>
      <c r="X59" s="19">
        <f t="shared" si="12"/>
        <v>0.007627314814814815</v>
      </c>
      <c r="Y59" s="20">
        <f t="shared" si="13"/>
        <v>7</v>
      </c>
      <c r="Z59" s="15">
        <v>1</v>
      </c>
      <c r="AA59" s="2"/>
      <c r="AB59" s="10">
        <f t="shared" si="14"/>
        <v>28.966666666666665</v>
      </c>
      <c r="AC59" s="2"/>
      <c r="AE59" s="30"/>
      <c r="AF59" s="29"/>
    </row>
    <row r="60" spans="1:31" s="5" customFormat="1" ht="12.75">
      <c r="A60">
        <f t="shared" si="15"/>
        <v>10</v>
      </c>
      <c r="B60" s="37">
        <v>1</v>
      </c>
      <c r="C60" s="30" t="s">
        <v>28</v>
      </c>
      <c r="D60" s="11">
        <v>0.0008101851851851852</v>
      </c>
      <c r="E60" s="8"/>
      <c r="F60" s="11">
        <v>0.0013194444444444443</v>
      </c>
      <c r="G60" s="8"/>
      <c r="H60" s="11">
        <v>0.0014583333333333334</v>
      </c>
      <c r="I60" s="8"/>
      <c r="J60" s="11"/>
      <c r="K60" s="8"/>
      <c r="L60" s="11">
        <v>0.0013194444444444443</v>
      </c>
      <c r="M60" s="45"/>
      <c r="N60" s="11">
        <v>0.0011111111111111111</v>
      </c>
      <c r="O60" s="8"/>
      <c r="P60" s="11">
        <v>0.00042824074074074075</v>
      </c>
      <c r="Q60" s="8"/>
      <c r="R60" s="11"/>
      <c r="S60" s="8"/>
      <c r="T60" s="11"/>
      <c r="U60" s="8"/>
      <c r="V60" s="11"/>
      <c r="W60" s="8"/>
      <c r="X60" s="19">
        <f t="shared" si="12"/>
        <v>0.027280092592592592</v>
      </c>
      <c r="Y60" s="20">
        <f t="shared" si="13"/>
        <v>0</v>
      </c>
      <c r="Z60" s="15">
        <v>1</v>
      </c>
      <c r="AA60" s="2"/>
      <c r="AB60" s="10">
        <f t="shared" si="14"/>
        <v>78.56666666666666</v>
      </c>
      <c r="AC60" s="2"/>
      <c r="AE60" s="30"/>
    </row>
    <row r="61" spans="1:27" s="6" customFormat="1" ht="13.5" thickBot="1">
      <c r="A61"/>
      <c r="B61" s="38"/>
      <c r="C61" s="31"/>
      <c r="X61" s="21"/>
      <c r="Y61" s="21"/>
      <c r="Z61" s="22"/>
      <c r="AA61"/>
    </row>
    <row r="62" spans="1:247" s="5" customFormat="1" ht="12.75">
      <c r="A62"/>
      <c r="B62" s="3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</row>
    <row r="63" ht="12.75">
      <c r="C63" s="18" t="s">
        <v>79</v>
      </c>
    </row>
    <row r="64" spans="1:31" s="5" customFormat="1" ht="12.75">
      <c r="A64">
        <v>1</v>
      </c>
      <c r="B64" s="37">
        <v>1</v>
      </c>
      <c r="C64" s="30" t="s">
        <v>22</v>
      </c>
      <c r="D64" s="11">
        <v>0.001261574074074074</v>
      </c>
      <c r="E64" s="8"/>
      <c r="F64" s="11">
        <v>0.0010069444444444444</v>
      </c>
      <c r="G64" s="8"/>
      <c r="H64" s="11">
        <v>0.002002314814814815</v>
      </c>
      <c r="I64" s="8"/>
      <c r="J64" s="11">
        <v>0.0004976851851851852</v>
      </c>
      <c r="K64" s="8"/>
      <c r="L64" s="11">
        <v>0.001574074074074074</v>
      </c>
      <c r="M64" s="8"/>
      <c r="N64" s="11">
        <v>0.003472222222222222</v>
      </c>
      <c r="O64" s="8"/>
      <c r="P64" s="11">
        <v>0.0005787037037037038</v>
      </c>
      <c r="Q64" s="8"/>
      <c r="R64" s="11">
        <v>0.0014351851851851854</v>
      </c>
      <c r="S64" s="8"/>
      <c r="T64" s="11"/>
      <c r="U64" s="8"/>
      <c r="V64" s="11"/>
      <c r="W64" s="8"/>
      <c r="X64" s="19">
        <f aca="true" t="shared" si="16" ref="X64:X74">IF(D64=$X$3,$Z$3,IF(D64&gt;=$D$3,$D$3,D64))+IF(F64=$X$3,$Z$3,IF(F64&gt;=$D$3,$D$3,F64))+IF(H64=$X$3,$Z$3,IF(H64&gt;=$D$3,$D$3,H64))+IF(J64=$X$3,$Z$3,IF(J64&gt;=$D$3,$D$3,J64))+IF(L64=$X$3,$Z$3,IF(L64&gt;=$D$3,$D$3,L64))+IF(N64=$X$3,$Z$3,IF(N64&gt;=$D$3,$D$3,N64))+IF(P64=$X$3,$Z$3,IF(P64&gt;=$D$3,$D$3,P64))+IF(R64=$X$3,$Z$3,IF(R64&gt;=$D$3,$D$3,R64))</f>
        <v>0.011828703703703704</v>
      </c>
      <c r="Y64" s="20">
        <f aca="true" t="shared" si="17" ref="Y64:Y74">E64+G64+I64+K64+M64+O64+Q64+S64+U64+W64</f>
        <v>0</v>
      </c>
      <c r="Z64" s="15">
        <v>1</v>
      </c>
      <c r="AA64" s="2"/>
      <c r="AB64" s="10">
        <f aca="true" t="shared" si="18" ref="AB64:AB74">IF(X64=$X$3,1000,X64/$AB$3+Y64)</f>
        <v>34.06666666666667</v>
      </c>
      <c r="AC64" s="2"/>
      <c r="AE64" s="100">
        <f>SUM(AB64:AB74)/11</f>
        <v>44.82121212121212</v>
      </c>
    </row>
    <row r="65" spans="1:31" s="5" customFormat="1" ht="12.75">
      <c r="A65">
        <f>A64+1</f>
        <v>2</v>
      </c>
      <c r="B65" s="37">
        <v>1</v>
      </c>
      <c r="C65" s="30" t="s">
        <v>63</v>
      </c>
      <c r="D65" s="11">
        <v>0.0019097222222222222</v>
      </c>
      <c r="E65" s="8"/>
      <c r="F65" s="11">
        <v>0.0019097222222222222</v>
      </c>
      <c r="G65" s="8"/>
      <c r="H65" s="11">
        <v>0.001990740740740741</v>
      </c>
      <c r="I65" s="8"/>
      <c r="J65" s="11">
        <v>0.0005671296296296296</v>
      </c>
      <c r="K65" s="8">
        <v>2</v>
      </c>
      <c r="L65" s="11">
        <v>0.0016203703703703703</v>
      </c>
      <c r="M65" s="8"/>
      <c r="N65" s="11">
        <v>0.0034490740740740745</v>
      </c>
      <c r="O65" s="8"/>
      <c r="P65" s="11">
        <v>0.0006018518518518519</v>
      </c>
      <c r="Q65" s="8"/>
      <c r="R65" s="11">
        <v>0.0018634259259259261</v>
      </c>
      <c r="S65" s="8"/>
      <c r="T65" s="11"/>
      <c r="U65" s="8"/>
      <c r="V65" s="11"/>
      <c r="W65" s="8"/>
      <c r="X65" s="19">
        <f t="shared" si="16"/>
        <v>0.013912037037037039</v>
      </c>
      <c r="Y65" s="20">
        <f t="shared" si="17"/>
        <v>2</v>
      </c>
      <c r="Z65" s="15">
        <v>1</v>
      </c>
      <c r="AA65" s="2"/>
      <c r="AB65" s="10">
        <f t="shared" si="18"/>
        <v>42.06666666666667</v>
      </c>
      <c r="AC65" s="2"/>
      <c r="AE65" s="30"/>
    </row>
    <row r="66" spans="1:32" s="5" customFormat="1" ht="12.75">
      <c r="A66">
        <f aca="true" t="shared" si="19" ref="A66:A74">A65+1</f>
        <v>3</v>
      </c>
      <c r="B66" s="37">
        <v>2</v>
      </c>
      <c r="C66" s="30" t="s">
        <v>38</v>
      </c>
      <c r="D66" s="11">
        <v>0.0024652777777777776</v>
      </c>
      <c r="E66" s="8"/>
      <c r="F66" s="11">
        <v>0.0013310185185185185</v>
      </c>
      <c r="G66" s="8"/>
      <c r="H66" s="11">
        <v>0.003090277777777778</v>
      </c>
      <c r="I66" s="8">
        <v>10</v>
      </c>
      <c r="J66" s="11">
        <v>0.0010069444444444444</v>
      </c>
      <c r="K66" s="8"/>
      <c r="L66" s="11">
        <v>0.0016435185185185183</v>
      </c>
      <c r="M66" s="8"/>
      <c r="N66" s="11">
        <v>0.00462962962962963</v>
      </c>
      <c r="O66" s="8"/>
      <c r="P66" s="11">
        <v>0.0007638888888888889</v>
      </c>
      <c r="Q66" s="8"/>
      <c r="R66" s="11">
        <v>0.0005902777777777778</v>
      </c>
      <c r="S66" s="8"/>
      <c r="T66" s="11"/>
      <c r="U66" s="8"/>
      <c r="V66" s="11"/>
      <c r="W66" s="8"/>
      <c r="X66" s="19">
        <f t="shared" si="16"/>
        <v>0.014363425925925925</v>
      </c>
      <c r="Y66" s="20">
        <f t="shared" si="17"/>
        <v>10</v>
      </c>
      <c r="Z66" s="15">
        <v>1</v>
      </c>
      <c r="AA66" s="2"/>
      <c r="AB66" s="10">
        <f t="shared" si="18"/>
        <v>51.36666666666666</v>
      </c>
      <c r="AC66" s="2"/>
      <c r="AE66" s="30"/>
      <c r="AF66" s="29"/>
    </row>
    <row r="67" spans="1:31" s="5" customFormat="1" ht="12.75">
      <c r="A67">
        <f t="shared" si="19"/>
        <v>4</v>
      </c>
      <c r="B67" s="37">
        <v>2</v>
      </c>
      <c r="C67" s="30" t="s">
        <v>44</v>
      </c>
      <c r="D67" s="11">
        <v>0.0011805555555555556</v>
      </c>
      <c r="E67" s="8"/>
      <c r="F67" s="11">
        <v>0.0011458333333333333</v>
      </c>
      <c r="G67" s="8"/>
      <c r="H67" s="11">
        <v>0.0020833333333333333</v>
      </c>
      <c r="I67" s="8"/>
      <c r="J67" s="11">
        <v>0.0005555555555555556</v>
      </c>
      <c r="K67" s="8"/>
      <c r="L67" s="11">
        <v>0.001412037037037037</v>
      </c>
      <c r="M67" s="8"/>
      <c r="N67" s="11">
        <v>0.003472222222222222</v>
      </c>
      <c r="O67" s="8"/>
      <c r="P67" s="11">
        <v>0.0002893518518518519</v>
      </c>
      <c r="Q67" s="8"/>
      <c r="R67" s="11">
        <v>0.00015046296296296297</v>
      </c>
      <c r="S67" s="8"/>
      <c r="T67" s="11"/>
      <c r="U67" s="8"/>
      <c r="V67" s="11"/>
      <c r="W67" s="8"/>
      <c r="X67" s="19">
        <f t="shared" si="16"/>
        <v>0.010289351851851853</v>
      </c>
      <c r="Y67" s="20">
        <f t="shared" si="17"/>
        <v>0</v>
      </c>
      <c r="Z67" s="15">
        <v>1</v>
      </c>
      <c r="AA67" s="2"/>
      <c r="AB67" s="10">
        <f t="shared" si="18"/>
        <v>29.633333333333336</v>
      </c>
      <c r="AC67" s="2"/>
      <c r="AE67" s="30"/>
    </row>
    <row r="68" spans="1:31" s="5" customFormat="1" ht="12.75">
      <c r="A68">
        <f t="shared" si="19"/>
        <v>5</v>
      </c>
      <c r="B68" s="37">
        <v>3</v>
      </c>
      <c r="C68" s="30" t="s">
        <v>51</v>
      </c>
      <c r="D68" s="11">
        <v>0.002199074074074074</v>
      </c>
      <c r="E68" s="8"/>
      <c r="F68" s="11">
        <v>0.0021412037037037038</v>
      </c>
      <c r="G68" s="8">
        <v>5</v>
      </c>
      <c r="H68" s="11">
        <v>0.0034490740740740745</v>
      </c>
      <c r="I68" s="8"/>
      <c r="J68" s="11">
        <v>0.000787037037037037</v>
      </c>
      <c r="K68" s="8"/>
      <c r="L68" s="11">
        <v>0.001990740740740741</v>
      </c>
      <c r="M68" s="8"/>
      <c r="N68" s="11">
        <v>0.003472222222222222</v>
      </c>
      <c r="O68" s="8"/>
      <c r="P68" s="11">
        <v>0.0007291666666666667</v>
      </c>
      <c r="Q68" s="8"/>
      <c r="R68" s="11">
        <v>0.0025810185185185185</v>
      </c>
      <c r="S68" s="8"/>
      <c r="T68" s="11"/>
      <c r="U68" s="8"/>
      <c r="V68" s="43"/>
      <c r="W68" s="8"/>
      <c r="X68" s="19">
        <f t="shared" si="16"/>
        <v>0.01734953703703704</v>
      </c>
      <c r="Y68" s="20">
        <f t="shared" si="17"/>
        <v>5</v>
      </c>
      <c r="Z68" s="15">
        <v>1</v>
      </c>
      <c r="AA68" s="2"/>
      <c r="AB68" s="10">
        <f t="shared" si="18"/>
        <v>54.96666666666667</v>
      </c>
      <c r="AC68" s="2"/>
      <c r="AE68" s="30"/>
    </row>
    <row r="69" spans="1:32" s="5" customFormat="1" ht="12.75">
      <c r="A69">
        <f t="shared" si="19"/>
        <v>6</v>
      </c>
      <c r="B69" s="37">
        <v>3</v>
      </c>
      <c r="C69" s="30" t="s">
        <v>56</v>
      </c>
      <c r="D69" s="11">
        <v>0.0018865740740740742</v>
      </c>
      <c r="E69" s="8"/>
      <c r="F69" s="11">
        <v>0.0017013888888888892</v>
      </c>
      <c r="G69" s="8"/>
      <c r="H69" s="11">
        <v>0.0038773148148148143</v>
      </c>
      <c r="I69" s="8">
        <v>1</v>
      </c>
      <c r="J69" s="11">
        <v>0.0011111111111111111</v>
      </c>
      <c r="K69" s="8"/>
      <c r="L69" s="11">
        <v>0.0021412037037037038</v>
      </c>
      <c r="M69" s="8"/>
      <c r="N69" s="11">
        <v>0.003472222222222222</v>
      </c>
      <c r="O69" s="8"/>
      <c r="P69" s="11">
        <v>0.0009606481481481481</v>
      </c>
      <c r="Q69" s="8"/>
      <c r="R69" s="11">
        <v>0.0008449074074074075</v>
      </c>
      <c r="S69" s="8"/>
      <c r="T69" s="11"/>
      <c r="U69" s="8"/>
      <c r="V69" s="11"/>
      <c r="W69" s="8"/>
      <c r="X69" s="19">
        <f t="shared" si="16"/>
        <v>0.015590277777777778</v>
      </c>
      <c r="Y69" s="20">
        <f t="shared" si="17"/>
        <v>1</v>
      </c>
      <c r="Z69" s="15">
        <v>1</v>
      </c>
      <c r="AA69" s="2"/>
      <c r="AB69" s="10">
        <f t="shared" si="18"/>
        <v>45.9</v>
      </c>
      <c r="AC69" s="2"/>
      <c r="AE69" s="30"/>
      <c r="AF69" s="29"/>
    </row>
    <row r="70" spans="1:32" s="5" customFormat="1" ht="12.75">
      <c r="A70">
        <f t="shared" si="19"/>
        <v>7</v>
      </c>
      <c r="B70" s="37">
        <v>3</v>
      </c>
      <c r="C70" s="30" t="s">
        <v>80</v>
      </c>
      <c r="D70" s="43">
        <v>0.0017939814814814815</v>
      </c>
      <c r="E70" s="8"/>
      <c r="F70" s="11">
        <v>0.0017476851851851852</v>
      </c>
      <c r="G70" s="8"/>
      <c r="H70" s="11">
        <v>0.004456018518518519</v>
      </c>
      <c r="I70" s="8"/>
      <c r="J70" s="11">
        <v>0.0008796296296296296</v>
      </c>
      <c r="K70" s="8">
        <v>2</v>
      </c>
      <c r="L70" s="11">
        <v>0.0017708333333333332</v>
      </c>
      <c r="M70" s="8"/>
      <c r="N70" s="11">
        <v>0.003472222222222222</v>
      </c>
      <c r="O70" s="8"/>
      <c r="P70" s="11">
        <v>0.000636574074074074</v>
      </c>
      <c r="Q70" s="8"/>
      <c r="R70" s="11">
        <v>0.0013310185185185185</v>
      </c>
      <c r="S70" s="8"/>
      <c r="T70" s="11"/>
      <c r="U70" s="8"/>
      <c r="V70" s="11"/>
      <c r="W70" s="8"/>
      <c r="X70" s="19">
        <f t="shared" si="16"/>
        <v>0.015104166666666665</v>
      </c>
      <c r="Y70" s="20">
        <f t="shared" si="17"/>
        <v>2</v>
      </c>
      <c r="Z70" s="15">
        <v>1</v>
      </c>
      <c r="AA70" s="2"/>
      <c r="AB70" s="10">
        <f t="shared" si="18"/>
        <v>45.49999999999999</v>
      </c>
      <c r="AC70" s="2"/>
      <c r="AE70" s="30"/>
      <c r="AF70" s="29"/>
    </row>
    <row r="71" spans="1:32" s="5" customFormat="1" ht="12.75">
      <c r="A71">
        <f t="shared" si="19"/>
        <v>8</v>
      </c>
      <c r="B71" s="37">
        <v>3</v>
      </c>
      <c r="C71" s="30" t="s">
        <v>81</v>
      </c>
      <c r="D71" s="11">
        <v>0.0019328703703703704</v>
      </c>
      <c r="E71" s="8"/>
      <c r="F71" s="11">
        <v>0.0020717592592592593</v>
      </c>
      <c r="G71" s="8"/>
      <c r="H71" s="11">
        <v>0.002627314814814815</v>
      </c>
      <c r="I71" s="8"/>
      <c r="J71" s="11">
        <v>0.0010300925925925926</v>
      </c>
      <c r="K71" s="8"/>
      <c r="L71" s="11">
        <v>0.001712962962962963</v>
      </c>
      <c r="M71" s="8"/>
      <c r="N71" s="11">
        <v>0.003206018518518519</v>
      </c>
      <c r="O71" s="8"/>
      <c r="P71" s="11">
        <v>0.0009259259259259259</v>
      </c>
      <c r="Q71" s="8"/>
      <c r="R71" s="11">
        <v>0.0001388888888888889</v>
      </c>
      <c r="S71" s="45"/>
      <c r="T71" s="11"/>
      <c r="U71" s="8"/>
      <c r="V71" s="11"/>
      <c r="W71" s="8"/>
      <c r="X71" s="19">
        <f t="shared" si="16"/>
        <v>0.013645833333333334</v>
      </c>
      <c r="Y71" s="20">
        <f t="shared" si="17"/>
        <v>0</v>
      </c>
      <c r="Z71" s="15">
        <v>1</v>
      </c>
      <c r="AA71" s="2"/>
      <c r="AB71" s="10">
        <f t="shared" si="18"/>
        <v>39.300000000000004</v>
      </c>
      <c r="AC71" s="2"/>
      <c r="AE71" s="30"/>
      <c r="AF71" s="29"/>
    </row>
    <row r="72" spans="1:31" s="5" customFormat="1" ht="12.75">
      <c r="A72">
        <f t="shared" si="19"/>
        <v>9</v>
      </c>
      <c r="B72" s="37">
        <v>3</v>
      </c>
      <c r="C72" s="30" t="s">
        <v>82</v>
      </c>
      <c r="D72" s="11">
        <v>0.002835648148148148</v>
      </c>
      <c r="E72" s="8"/>
      <c r="F72" s="11">
        <v>0.002905092592592593</v>
      </c>
      <c r="G72" s="8"/>
      <c r="H72" s="11">
        <v>0.007638888888888889</v>
      </c>
      <c r="I72" s="8"/>
      <c r="J72" s="11">
        <v>0.0014930555555555556</v>
      </c>
      <c r="K72" s="8"/>
      <c r="L72" s="11">
        <v>0.0016666666666666668</v>
      </c>
      <c r="M72" s="45"/>
      <c r="N72" s="11">
        <v>0.003472222222222222</v>
      </c>
      <c r="O72" s="8"/>
      <c r="P72" s="11">
        <v>0.0009490740740740741</v>
      </c>
      <c r="Q72" s="8"/>
      <c r="R72" s="11">
        <v>0.00020833333333333335</v>
      </c>
      <c r="S72" s="8"/>
      <c r="T72" s="11"/>
      <c r="U72" s="8"/>
      <c r="V72" s="11"/>
      <c r="W72" s="8"/>
      <c r="X72" s="19">
        <f t="shared" si="16"/>
        <v>0.017002314814814814</v>
      </c>
      <c r="Y72" s="20">
        <f t="shared" si="17"/>
        <v>0</v>
      </c>
      <c r="Z72" s="15">
        <v>1</v>
      </c>
      <c r="AA72" s="2"/>
      <c r="AB72" s="10">
        <f t="shared" si="18"/>
        <v>48.96666666666666</v>
      </c>
      <c r="AC72" s="2"/>
      <c r="AE72" s="30"/>
    </row>
    <row r="73" spans="1:31" s="5" customFormat="1" ht="12.75">
      <c r="A73">
        <f t="shared" si="19"/>
        <v>10</v>
      </c>
      <c r="B73" s="37">
        <v>3</v>
      </c>
      <c r="C73" s="30" t="s">
        <v>83</v>
      </c>
      <c r="D73" s="11">
        <v>0.0009027777777777778</v>
      </c>
      <c r="E73" s="8"/>
      <c r="F73" s="11">
        <v>0.0003356481481481481</v>
      </c>
      <c r="G73" s="8"/>
      <c r="H73" s="11">
        <v>0.001550925925925926</v>
      </c>
      <c r="I73" s="8">
        <v>2</v>
      </c>
      <c r="J73" s="11">
        <v>0.0004050925925925926</v>
      </c>
      <c r="K73" s="45"/>
      <c r="L73" s="11">
        <v>0.00125</v>
      </c>
      <c r="M73" s="8"/>
      <c r="N73" s="11">
        <v>0.003472222222222222</v>
      </c>
      <c r="O73" s="8"/>
      <c r="P73" s="11">
        <v>0.0002893518518518519</v>
      </c>
      <c r="Q73" s="46"/>
      <c r="R73" s="11">
        <v>0.0001388888888888889</v>
      </c>
      <c r="S73" s="8"/>
      <c r="T73" s="11"/>
      <c r="U73" s="8"/>
      <c r="V73" s="43"/>
      <c r="W73" s="8"/>
      <c r="X73" s="19">
        <f t="shared" si="16"/>
        <v>0.008344907407407405</v>
      </c>
      <c r="Y73" s="20">
        <f t="shared" si="17"/>
        <v>2</v>
      </c>
      <c r="Z73" s="15">
        <v>1</v>
      </c>
      <c r="AA73" s="2"/>
      <c r="AB73" s="10">
        <f t="shared" si="18"/>
        <v>26.033333333333324</v>
      </c>
      <c r="AC73" s="2"/>
      <c r="AE73" s="30"/>
    </row>
    <row r="74" spans="1:31" s="5" customFormat="1" ht="12.75">
      <c r="A74">
        <f t="shared" si="19"/>
        <v>11</v>
      </c>
      <c r="B74" s="37">
        <v>3</v>
      </c>
      <c r="C74" s="30" t="s">
        <v>52</v>
      </c>
      <c r="D74" s="11"/>
      <c r="E74" s="8"/>
      <c r="F74" s="11">
        <v>0.003472222222222222</v>
      </c>
      <c r="G74" s="8"/>
      <c r="H74" s="11">
        <v>0.0027083333333333334</v>
      </c>
      <c r="I74" s="8"/>
      <c r="J74" s="11">
        <v>0.00125</v>
      </c>
      <c r="K74" s="8"/>
      <c r="L74" s="11">
        <v>0.002546296296296296</v>
      </c>
      <c r="M74" s="8"/>
      <c r="N74" s="11">
        <v>0.003472222222222222</v>
      </c>
      <c r="O74" s="8"/>
      <c r="P74" s="11">
        <v>0.0007291666666666667</v>
      </c>
      <c r="Q74" s="8"/>
      <c r="R74" s="11">
        <v>0.0015277777777777779</v>
      </c>
      <c r="S74" s="8"/>
      <c r="T74" s="11"/>
      <c r="U74" s="8"/>
      <c r="V74" s="11"/>
      <c r="W74" s="8"/>
      <c r="X74" s="19">
        <f t="shared" si="16"/>
        <v>0.026122685185185186</v>
      </c>
      <c r="Y74" s="20">
        <f t="shared" si="17"/>
        <v>0</v>
      </c>
      <c r="Z74" s="15">
        <v>1</v>
      </c>
      <c r="AA74" s="2"/>
      <c r="AB74" s="10">
        <f t="shared" si="18"/>
        <v>75.23333333333333</v>
      </c>
      <c r="AC74" s="2"/>
      <c r="AE74" s="30"/>
    </row>
    <row r="75" spans="1:27" s="6" customFormat="1" ht="13.5" thickBot="1">
      <c r="A75"/>
      <c r="B75" s="38"/>
      <c r="C75" s="31"/>
      <c r="X75" s="21"/>
      <c r="Y75" s="21"/>
      <c r="Z75" s="22"/>
      <c r="AA75"/>
    </row>
    <row r="76" spans="1:247" s="5" customFormat="1" ht="12.75">
      <c r="A76"/>
      <c r="B76" s="39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</row>
    <row r="77" ht="12.75">
      <c r="C77" s="18" t="s">
        <v>84</v>
      </c>
    </row>
    <row r="78" spans="1:31" s="5" customFormat="1" ht="12.75">
      <c r="A78">
        <v>1</v>
      </c>
      <c r="B78" s="37">
        <v>1</v>
      </c>
      <c r="C78" s="30" t="s">
        <v>23</v>
      </c>
      <c r="D78" s="11"/>
      <c r="E78" s="8"/>
      <c r="F78" s="11"/>
      <c r="G78" s="8"/>
      <c r="H78" s="11"/>
      <c r="I78" s="8"/>
      <c r="J78" s="11"/>
      <c r="K78" s="8"/>
      <c r="L78" s="11"/>
      <c r="M78" s="8"/>
      <c r="N78" s="11"/>
      <c r="O78" s="8"/>
      <c r="P78" s="11"/>
      <c r="Q78" s="8"/>
      <c r="R78" s="11"/>
      <c r="S78" s="8"/>
      <c r="T78" s="11"/>
      <c r="U78" s="8"/>
      <c r="V78" s="11"/>
      <c r="W78" s="8"/>
      <c r="X78" s="19">
        <f aca="true" t="shared" si="20" ref="X78:X90">IF(D78=$X$3,$Z$3,IF(D78&gt;=$D$3,$D$3,D78))+IF(F78=$X$3,$Z$3,IF(F78&gt;=$D$3,$D$3,F78))+IF(H78=$X$3,$Z$3,IF(H78&gt;=$D$3,$D$3,H78))+IF(J78=$X$3,$Z$3,IF(J78&gt;=$D$3,$D$3,J78))+IF(L78=$X$3,$Z$3,IF(L78&gt;=$D$3,$D$3,L78))+IF(N78=$X$3,$Z$3,IF(N78&gt;=$D$3,$D$3,N78))+IF(P78=$X$3,$Z$3,IF(P78&gt;=$D$3,$D$3,P78))+IF(R78=$X$3,$Z$3,IF(R78&gt;=$D$3,$D$3,R78))</f>
        <v>0.08333333333333333</v>
      </c>
      <c r="Y78" s="20">
        <f aca="true" t="shared" si="21" ref="Y78:Y88">E78+G78+I78+K78+M78+O78+Q78+S78+U78+W78</f>
        <v>0</v>
      </c>
      <c r="Z78" s="15">
        <v>1</v>
      </c>
      <c r="AA78" s="2"/>
      <c r="AB78" s="10">
        <f aca="true" t="shared" si="22" ref="AB78:AB90">IF(X78=$X$3,1000,X78/$AB$3+Y78)</f>
        <v>239.99999999999997</v>
      </c>
      <c r="AC78" s="2"/>
      <c r="AE78" s="100">
        <f>SUM(AB79,AB81,AB83:AB90)/11</f>
        <v>49.972727272727255</v>
      </c>
    </row>
    <row r="79" spans="1:32" s="5" customFormat="1" ht="12.75">
      <c r="A79">
        <f aca="true" t="shared" si="23" ref="A79:A88">A78+1</f>
        <v>2</v>
      </c>
      <c r="B79" s="37">
        <v>1</v>
      </c>
      <c r="C79" s="30" t="s">
        <v>33</v>
      </c>
      <c r="D79" s="11">
        <v>0.0017245370370370372</v>
      </c>
      <c r="E79" s="8"/>
      <c r="F79" s="11">
        <v>0.002384259259259259</v>
      </c>
      <c r="G79" s="8"/>
      <c r="H79" s="11">
        <v>0.0025</v>
      </c>
      <c r="I79" s="8"/>
      <c r="J79" s="11">
        <v>0.0004166666666666667</v>
      </c>
      <c r="K79" s="8"/>
      <c r="L79" s="11">
        <v>0.0012962962962962963</v>
      </c>
      <c r="M79" s="8"/>
      <c r="N79" s="11">
        <v>0.0034606481481481485</v>
      </c>
      <c r="O79" s="8"/>
      <c r="P79" s="11">
        <v>0.00047453703703703704</v>
      </c>
      <c r="Q79" s="8"/>
      <c r="R79" s="11">
        <v>0.00032407407407407406</v>
      </c>
      <c r="S79" s="8"/>
      <c r="T79" s="11"/>
      <c r="U79" s="8"/>
      <c r="V79" s="11"/>
      <c r="W79" s="8"/>
      <c r="X79" s="19">
        <f t="shared" si="20"/>
        <v>0.01258101851851852</v>
      </c>
      <c r="Y79" s="20">
        <f t="shared" si="21"/>
        <v>0</v>
      </c>
      <c r="Z79" s="15">
        <v>1</v>
      </c>
      <c r="AA79" s="2"/>
      <c r="AB79" s="10">
        <f t="shared" si="22"/>
        <v>36.233333333333334</v>
      </c>
      <c r="AC79" s="2"/>
      <c r="AE79" s="30"/>
      <c r="AF79" s="29"/>
    </row>
    <row r="80" spans="1:31" s="5" customFormat="1" ht="12.75">
      <c r="A80">
        <f t="shared" si="23"/>
        <v>3</v>
      </c>
      <c r="B80" s="37">
        <v>1</v>
      </c>
      <c r="C80" s="30" t="s">
        <v>39</v>
      </c>
      <c r="D80" s="11"/>
      <c r="E80" s="8"/>
      <c r="F80" s="11"/>
      <c r="G80" s="8"/>
      <c r="H80" s="11"/>
      <c r="I80" s="8"/>
      <c r="J80" s="11"/>
      <c r="K80" s="8"/>
      <c r="L80" s="11"/>
      <c r="M80" s="8"/>
      <c r="N80" s="11"/>
      <c r="O80" s="8"/>
      <c r="P80" s="11"/>
      <c r="Q80" s="8"/>
      <c r="R80" s="11"/>
      <c r="S80" s="8"/>
      <c r="T80" s="11"/>
      <c r="U80" s="8"/>
      <c r="V80" s="11"/>
      <c r="W80" s="8"/>
      <c r="X80" s="19">
        <f t="shared" si="20"/>
        <v>0.08333333333333333</v>
      </c>
      <c r="Y80" s="20">
        <f t="shared" si="21"/>
        <v>0</v>
      </c>
      <c r="Z80" s="15">
        <v>1</v>
      </c>
      <c r="AA80" s="2"/>
      <c r="AB80" s="10">
        <f t="shared" si="22"/>
        <v>239.99999999999997</v>
      </c>
      <c r="AC80" s="2"/>
      <c r="AE80" s="30"/>
    </row>
    <row r="81" spans="1:31" s="5" customFormat="1" ht="12.75">
      <c r="A81">
        <f t="shared" si="23"/>
        <v>4</v>
      </c>
      <c r="B81" s="37">
        <v>2</v>
      </c>
      <c r="C81" s="30" t="s">
        <v>45</v>
      </c>
      <c r="D81" s="11">
        <v>0.0011574074074074073</v>
      </c>
      <c r="E81" s="8"/>
      <c r="F81" s="11">
        <v>0.0008101851851851852</v>
      </c>
      <c r="G81" s="8"/>
      <c r="H81" s="11">
        <v>0.0017824074074074072</v>
      </c>
      <c r="I81" s="8"/>
      <c r="J81" s="11">
        <v>0.0004513888888888889</v>
      </c>
      <c r="K81" s="8"/>
      <c r="L81" s="11">
        <v>0.0014351851851851854</v>
      </c>
      <c r="M81" s="8"/>
      <c r="N81" s="11">
        <v>0.0018055555555555557</v>
      </c>
      <c r="O81" s="8"/>
      <c r="P81" s="11">
        <v>0.00047453703703703704</v>
      </c>
      <c r="Q81" s="8"/>
      <c r="R81" s="11">
        <v>0.0002199074074074074</v>
      </c>
      <c r="S81" s="8"/>
      <c r="T81" s="11"/>
      <c r="U81" s="8"/>
      <c r="V81" s="43"/>
      <c r="W81" s="8"/>
      <c r="X81" s="19">
        <f t="shared" si="20"/>
        <v>0.008136574074074076</v>
      </c>
      <c r="Y81" s="20">
        <f t="shared" si="21"/>
        <v>0</v>
      </c>
      <c r="Z81" s="15">
        <v>1</v>
      </c>
      <c r="AA81" s="2"/>
      <c r="AB81" s="10">
        <f t="shared" si="22"/>
        <v>23.433333333333337</v>
      </c>
      <c r="AC81" s="2"/>
      <c r="AE81" s="30"/>
    </row>
    <row r="82" spans="1:32" s="5" customFormat="1" ht="12.75">
      <c r="A82">
        <f t="shared" si="23"/>
        <v>5</v>
      </c>
      <c r="B82" s="37">
        <v>3</v>
      </c>
      <c r="C82" s="30" t="s">
        <v>52</v>
      </c>
      <c r="D82" s="11"/>
      <c r="E82" s="8"/>
      <c r="F82" s="11"/>
      <c r="G82" s="8"/>
      <c r="H82" s="11"/>
      <c r="I82" s="8"/>
      <c r="J82" s="11"/>
      <c r="K82" s="8"/>
      <c r="L82" s="11"/>
      <c r="M82" s="8"/>
      <c r="N82" s="11"/>
      <c r="O82" s="8"/>
      <c r="P82" s="11"/>
      <c r="Q82" s="8"/>
      <c r="R82" s="11"/>
      <c r="S82" s="8"/>
      <c r="T82" s="11"/>
      <c r="U82" s="8"/>
      <c r="V82" s="11"/>
      <c r="W82" s="8"/>
      <c r="X82" s="19">
        <f t="shared" si="20"/>
        <v>0.08333333333333333</v>
      </c>
      <c r="Y82" s="20">
        <f t="shared" si="21"/>
        <v>0</v>
      </c>
      <c r="Z82" s="15">
        <v>1</v>
      </c>
      <c r="AA82" s="2"/>
      <c r="AB82" s="10">
        <f t="shared" si="22"/>
        <v>239.99999999999997</v>
      </c>
      <c r="AC82" s="2"/>
      <c r="AE82" s="30"/>
      <c r="AF82" s="29"/>
    </row>
    <row r="83" spans="1:32" s="5" customFormat="1" ht="12.75">
      <c r="A83">
        <f t="shared" si="23"/>
        <v>6</v>
      </c>
      <c r="B83" s="37">
        <v>3</v>
      </c>
      <c r="C83" s="30" t="s">
        <v>57</v>
      </c>
      <c r="D83" s="43">
        <v>0.0017592592592592592</v>
      </c>
      <c r="E83" s="8"/>
      <c r="F83" s="11">
        <v>0.0036574074074074074</v>
      </c>
      <c r="G83" s="8">
        <v>3</v>
      </c>
      <c r="H83" s="11">
        <v>0.0038657407407407408</v>
      </c>
      <c r="I83" s="8">
        <v>2</v>
      </c>
      <c r="J83" s="11">
        <v>0.0008449074074074075</v>
      </c>
      <c r="K83" s="8"/>
      <c r="L83" s="11">
        <v>0.0018171296296296297</v>
      </c>
      <c r="M83" s="8"/>
      <c r="N83" s="11">
        <v>0.002685185185185185</v>
      </c>
      <c r="O83" s="8"/>
      <c r="P83" s="11">
        <v>0.0012268518518518518</v>
      </c>
      <c r="Q83" s="8"/>
      <c r="R83" s="11">
        <v>0.001388888888888889</v>
      </c>
      <c r="S83" s="8"/>
      <c r="T83" s="11"/>
      <c r="U83" s="8"/>
      <c r="V83" s="11"/>
      <c r="W83" s="8"/>
      <c r="X83" s="19">
        <f t="shared" si="20"/>
        <v>0.016666666666666666</v>
      </c>
      <c r="Y83" s="20">
        <f t="shared" si="21"/>
        <v>5</v>
      </c>
      <c r="Z83" s="15">
        <v>1</v>
      </c>
      <c r="AA83" s="2"/>
      <c r="AB83" s="10">
        <f t="shared" si="22"/>
        <v>53</v>
      </c>
      <c r="AC83" s="2"/>
      <c r="AE83" s="30"/>
      <c r="AF83" s="29"/>
    </row>
    <row r="84" spans="1:32" s="5" customFormat="1" ht="12.75">
      <c r="A84">
        <f t="shared" si="23"/>
        <v>7</v>
      </c>
      <c r="B84" s="37">
        <v>3</v>
      </c>
      <c r="C84" s="30" t="s">
        <v>90</v>
      </c>
      <c r="D84" s="11">
        <v>0.003356481481481481</v>
      </c>
      <c r="E84" s="8"/>
      <c r="F84" s="11">
        <v>0.0024305555555555556</v>
      </c>
      <c r="G84" s="8"/>
      <c r="H84" s="43">
        <v>0.0038657407407407408</v>
      </c>
      <c r="I84" s="8">
        <v>25</v>
      </c>
      <c r="J84" s="11">
        <v>0.0015277777777777779</v>
      </c>
      <c r="K84" s="8"/>
      <c r="L84" s="11">
        <v>0.0018634259259259261</v>
      </c>
      <c r="M84" s="8"/>
      <c r="N84" s="11">
        <v>0.0034490740740740745</v>
      </c>
      <c r="O84" s="8"/>
      <c r="P84" s="11">
        <v>0.001099537037037037</v>
      </c>
      <c r="Q84" s="8"/>
      <c r="R84" s="11">
        <v>0.00034722222222222224</v>
      </c>
      <c r="S84" s="45"/>
      <c r="T84" s="11"/>
      <c r="U84" s="8"/>
      <c r="V84" s="11"/>
      <c r="W84" s="8"/>
      <c r="X84" s="19">
        <f t="shared" si="20"/>
        <v>0.017546296296296296</v>
      </c>
      <c r="Y84" s="20">
        <f t="shared" si="21"/>
        <v>25</v>
      </c>
      <c r="Z84" s="15">
        <v>1</v>
      </c>
      <c r="AA84" s="2"/>
      <c r="AB84" s="10">
        <f t="shared" si="22"/>
        <v>75.53333333333333</v>
      </c>
      <c r="AC84" s="2"/>
      <c r="AE84" s="30"/>
      <c r="AF84" s="29"/>
    </row>
    <row r="85" spans="1:31" s="5" customFormat="1" ht="12.75">
      <c r="A85">
        <f t="shared" si="23"/>
        <v>8</v>
      </c>
      <c r="B85" s="37">
        <v>3</v>
      </c>
      <c r="C85" s="30" t="s">
        <v>85</v>
      </c>
      <c r="D85" s="11"/>
      <c r="E85" s="8"/>
      <c r="F85" s="11"/>
      <c r="G85" s="8"/>
      <c r="H85" s="11">
        <v>0.003969907407407407</v>
      </c>
      <c r="I85" s="8"/>
      <c r="J85" s="11">
        <v>0.001550925925925926</v>
      </c>
      <c r="K85" s="8"/>
      <c r="L85" s="11">
        <v>0.0019444444444444442</v>
      </c>
      <c r="M85" s="45"/>
      <c r="N85" s="11">
        <v>0.003472222222222222</v>
      </c>
      <c r="O85" s="8"/>
      <c r="P85" s="11">
        <v>0.0011111111111111111</v>
      </c>
      <c r="Q85" s="8"/>
      <c r="R85" s="11">
        <v>0.0001273148148148148</v>
      </c>
      <c r="S85" s="8"/>
      <c r="T85" s="11"/>
      <c r="U85" s="8"/>
      <c r="V85" s="11"/>
      <c r="W85" s="8"/>
      <c r="X85" s="19">
        <f t="shared" si="20"/>
        <v>0.032511574074074075</v>
      </c>
      <c r="Y85" s="20">
        <f t="shared" si="21"/>
        <v>0</v>
      </c>
      <c r="Z85" s="15">
        <v>1</v>
      </c>
      <c r="AA85" s="2"/>
      <c r="AB85" s="10">
        <f t="shared" si="22"/>
        <v>93.63333333333333</v>
      </c>
      <c r="AC85" s="2"/>
      <c r="AE85" s="30"/>
    </row>
    <row r="86" spans="1:31" s="5" customFormat="1" ht="12.75">
      <c r="A86">
        <f t="shared" si="23"/>
        <v>9</v>
      </c>
      <c r="B86" s="37">
        <v>3</v>
      </c>
      <c r="C86" s="30" t="s">
        <v>48</v>
      </c>
      <c r="D86" s="11">
        <v>0.003159722222222222</v>
      </c>
      <c r="E86" s="8"/>
      <c r="F86" s="11">
        <v>0.0011689814814814816</v>
      </c>
      <c r="G86" s="8"/>
      <c r="H86" s="11">
        <v>0.002800925925925926</v>
      </c>
      <c r="I86" s="8"/>
      <c r="J86" s="11">
        <v>0.0006828703703703703</v>
      </c>
      <c r="K86" s="45"/>
      <c r="L86" s="11">
        <v>0.0018055555555555557</v>
      </c>
      <c r="M86" s="8"/>
      <c r="N86" s="11">
        <v>0.003472222222222222</v>
      </c>
      <c r="O86" s="8"/>
      <c r="P86" s="11">
        <v>0.0007407407407407407</v>
      </c>
      <c r="Q86" s="46"/>
      <c r="R86" s="11">
        <v>0.0005439814814814814</v>
      </c>
      <c r="S86" s="8"/>
      <c r="T86" s="11"/>
      <c r="U86" s="8"/>
      <c r="V86" s="43"/>
      <c r="W86" s="8"/>
      <c r="X86" s="19">
        <f t="shared" si="20"/>
        <v>0.014375</v>
      </c>
      <c r="Y86" s="20">
        <f t="shared" si="21"/>
        <v>0</v>
      </c>
      <c r="Z86" s="15">
        <v>1</v>
      </c>
      <c r="AA86" s="2"/>
      <c r="AB86" s="10">
        <f t="shared" si="22"/>
        <v>41.4</v>
      </c>
      <c r="AC86" s="2"/>
      <c r="AE86" s="30"/>
    </row>
    <row r="87" spans="1:31" s="5" customFormat="1" ht="12.75">
      <c r="A87">
        <f t="shared" si="23"/>
        <v>10</v>
      </c>
      <c r="B87" s="37">
        <v>3</v>
      </c>
      <c r="C87" s="30" t="s">
        <v>86</v>
      </c>
      <c r="D87" s="11">
        <v>0.0021180555555555553</v>
      </c>
      <c r="E87" s="8"/>
      <c r="F87" s="11">
        <v>0.00318287037037037</v>
      </c>
      <c r="G87" s="8"/>
      <c r="H87" s="11">
        <v>0.0045370370370370365</v>
      </c>
      <c r="I87" s="8">
        <v>2</v>
      </c>
      <c r="J87" s="11">
        <v>0.0009143518518518518</v>
      </c>
      <c r="K87" s="8"/>
      <c r="L87" s="11">
        <v>0.004386574074074074</v>
      </c>
      <c r="M87" s="8"/>
      <c r="N87" s="11">
        <v>0.003472222222222222</v>
      </c>
      <c r="O87" s="8"/>
      <c r="P87" s="11">
        <v>0.0009490740740740741</v>
      </c>
      <c r="Q87" s="8"/>
      <c r="R87" s="11">
        <v>0.0011574074074074073</v>
      </c>
      <c r="S87" s="8"/>
      <c r="T87" s="11"/>
      <c r="U87" s="8"/>
      <c r="V87" s="11"/>
      <c r="W87" s="8"/>
      <c r="X87" s="19">
        <f t="shared" si="20"/>
        <v>0.018738425925925922</v>
      </c>
      <c r="Y87" s="20">
        <f t="shared" si="21"/>
        <v>2</v>
      </c>
      <c r="Z87" s="15">
        <v>1</v>
      </c>
      <c r="AA87" s="2"/>
      <c r="AB87" s="10">
        <f t="shared" si="22"/>
        <v>55.966666666666654</v>
      </c>
      <c r="AC87" s="2"/>
      <c r="AE87" s="30"/>
    </row>
    <row r="88" spans="1:31" s="5" customFormat="1" ht="12.75">
      <c r="A88">
        <f t="shared" si="23"/>
        <v>11</v>
      </c>
      <c r="B88" s="37">
        <v>3</v>
      </c>
      <c r="C88" s="30" t="s">
        <v>87</v>
      </c>
      <c r="D88" s="11">
        <v>0.0013425925925925925</v>
      </c>
      <c r="E88" s="8"/>
      <c r="F88" s="11">
        <v>0.001979166666666667</v>
      </c>
      <c r="G88" s="8">
        <v>2</v>
      </c>
      <c r="H88" s="11">
        <v>0.004155092592592593</v>
      </c>
      <c r="I88" s="8"/>
      <c r="J88" s="11">
        <v>0.0008564814814814815</v>
      </c>
      <c r="K88" s="8">
        <v>2</v>
      </c>
      <c r="L88" s="11">
        <v>0.0012847222222222223</v>
      </c>
      <c r="M88" s="8"/>
      <c r="N88" s="11">
        <v>0.002488425925925926</v>
      </c>
      <c r="O88" s="8"/>
      <c r="P88" s="11">
        <v>0.0007407407407407407</v>
      </c>
      <c r="Q88" s="8"/>
      <c r="R88" s="11">
        <v>0.00047453703703703704</v>
      </c>
      <c r="S88" s="8"/>
      <c r="T88" s="11"/>
      <c r="U88" s="8"/>
      <c r="V88" s="43"/>
      <c r="W88" s="8"/>
      <c r="X88" s="19">
        <f t="shared" si="20"/>
        <v>0.012638888888888889</v>
      </c>
      <c r="Y88" s="20">
        <f t="shared" si="21"/>
        <v>4</v>
      </c>
      <c r="Z88" s="15">
        <v>1</v>
      </c>
      <c r="AA88" s="2"/>
      <c r="AB88" s="10">
        <f t="shared" si="22"/>
        <v>40.4</v>
      </c>
      <c r="AC88" s="2"/>
      <c r="AE88" s="30"/>
    </row>
    <row r="89" spans="1:31" s="5" customFormat="1" ht="12.75">
      <c r="A89">
        <f>A88+1</f>
        <v>12</v>
      </c>
      <c r="B89" s="37">
        <v>3</v>
      </c>
      <c r="C89" s="30" t="s">
        <v>88</v>
      </c>
      <c r="D89" s="11"/>
      <c r="E89" s="8"/>
      <c r="F89" s="11">
        <v>0.005486111111111112</v>
      </c>
      <c r="G89" s="8"/>
      <c r="H89" s="11">
        <v>0.004525462962962963</v>
      </c>
      <c r="I89" s="8">
        <v>5</v>
      </c>
      <c r="J89" s="11">
        <v>0.0011805555555555556</v>
      </c>
      <c r="K89" s="8"/>
      <c r="L89" s="11">
        <v>0.0020949074074074073</v>
      </c>
      <c r="M89" s="8"/>
      <c r="N89" s="11">
        <v>0.003472222222222222</v>
      </c>
      <c r="O89" s="8"/>
      <c r="P89" s="11">
        <v>0.0011574074074074073</v>
      </c>
      <c r="Q89" s="8"/>
      <c r="R89" s="11">
        <v>0.0008796296296296296</v>
      </c>
      <c r="S89" s="8"/>
      <c r="T89" s="11"/>
      <c r="U89" s="8"/>
      <c r="V89" s="43"/>
      <c r="W89" s="8"/>
      <c r="X89" s="19">
        <f t="shared" si="20"/>
        <v>0.02614583333333333</v>
      </c>
      <c r="Y89" s="20">
        <f>E89+G89+I89+K89+M89+O89+Q89+S89+U89+W89</f>
        <v>5</v>
      </c>
      <c r="Z89" s="15">
        <v>1</v>
      </c>
      <c r="AA89" s="2"/>
      <c r="AB89" s="10">
        <f t="shared" si="22"/>
        <v>80.29999999999998</v>
      </c>
      <c r="AC89" s="2"/>
      <c r="AE89" s="30"/>
    </row>
    <row r="90" spans="1:31" s="5" customFormat="1" ht="12.75">
      <c r="A90">
        <f>A89+1</f>
        <v>13</v>
      </c>
      <c r="B90" s="37">
        <v>3</v>
      </c>
      <c r="C90" s="30" t="s">
        <v>89</v>
      </c>
      <c r="D90" s="11">
        <v>0.0016550925925925926</v>
      </c>
      <c r="E90" s="8"/>
      <c r="F90" s="11">
        <v>0.0030787037037037037</v>
      </c>
      <c r="G90" s="8"/>
      <c r="H90" s="11">
        <v>0.006851851851851852</v>
      </c>
      <c r="I90" s="8"/>
      <c r="J90" s="11">
        <v>0.0016203703703703703</v>
      </c>
      <c r="K90" s="8"/>
      <c r="L90" s="11">
        <v>0.0015625</v>
      </c>
      <c r="M90" s="8">
        <v>1</v>
      </c>
      <c r="N90" s="11">
        <v>0.003275462962962963</v>
      </c>
      <c r="O90" s="8"/>
      <c r="P90" s="11">
        <v>0.0008333333333333334</v>
      </c>
      <c r="Q90" s="8"/>
      <c r="R90" s="11">
        <v>0.0014467592592592594</v>
      </c>
      <c r="S90" s="8"/>
      <c r="T90" s="11"/>
      <c r="U90" s="8"/>
      <c r="V90" s="43"/>
      <c r="W90" s="8"/>
      <c r="X90" s="19">
        <f t="shared" si="20"/>
        <v>0.016944444444444446</v>
      </c>
      <c r="Y90" s="20">
        <f>E90+G90+I90+K90+M90+O90+Q90+S90+U90+W90</f>
        <v>1</v>
      </c>
      <c r="Z90" s="15">
        <v>1</v>
      </c>
      <c r="AA90" s="2"/>
      <c r="AB90" s="10">
        <f t="shared" si="22"/>
        <v>49.800000000000004</v>
      </c>
      <c r="AC90" s="2"/>
      <c r="AE90" s="30"/>
    </row>
  </sheetData>
  <mergeCells count="14">
    <mergeCell ref="D1:E1"/>
    <mergeCell ref="F1:G1"/>
    <mergeCell ref="H1:I1"/>
    <mergeCell ref="J1:K1"/>
    <mergeCell ref="A1:A2"/>
    <mergeCell ref="C1:C2"/>
    <mergeCell ref="B1:B2"/>
    <mergeCell ref="X1:Y1"/>
    <mergeCell ref="T1:U1"/>
    <mergeCell ref="V1:W1"/>
    <mergeCell ref="L1:M1"/>
    <mergeCell ref="N1:O1"/>
    <mergeCell ref="P1:Q1"/>
    <mergeCell ref="R1:S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E27" sqref="E27"/>
    </sheetView>
  </sheetViews>
  <sheetFormatPr defaultColWidth="9.00390625" defaultRowHeight="12.75"/>
  <cols>
    <col min="1" max="1" width="10.50390625" style="0" customWidth="1"/>
    <col min="2" max="2" width="23.125" style="0" customWidth="1"/>
  </cols>
  <sheetData>
    <row r="1" spans="1:4" ht="15">
      <c r="A1" s="73">
        <v>0.00034722222222222224</v>
      </c>
      <c r="B1" s="72">
        <v>0.00034722222222222224</v>
      </c>
      <c r="D1" s="53" t="s">
        <v>123</v>
      </c>
    </row>
    <row r="3" spans="3:7" ht="12.75">
      <c r="C3" t="s">
        <v>124</v>
      </c>
      <c r="G3" t="s">
        <v>125</v>
      </c>
    </row>
    <row r="4" ht="13.5" thickBot="1"/>
    <row r="5" spans="1:18" ht="12.75" customHeight="1">
      <c r="A5" s="120" t="s">
        <v>143</v>
      </c>
      <c r="B5" s="118" t="s">
        <v>126</v>
      </c>
      <c r="C5" s="119" t="s">
        <v>101</v>
      </c>
      <c r="D5" s="119"/>
      <c r="E5" s="119"/>
      <c r="F5" s="119" t="s">
        <v>102</v>
      </c>
      <c r="G5" s="119"/>
      <c r="H5" s="119"/>
      <c r="I5" s="119"/>
      <c r="J5" s="119"/>
      <c r="K5" s="119"/>
      <c r="L5" s="119"/>
      <c r="M5" s="54"/>
      <c r="N5" s="55" t="s">
        <v>103</v>
      </c>
      <c r="O5" s="106" t="s">
        <v>104</v>
      </c>
      <c r="P5" s="56" t="s">
        <v>105</v>
      </c>
      <c r="Q5" s="106" t="s">
        <v>106</v>
      </c>
      <c r="R5" s="109" t="s">
        <v>107</v>
      </c>
    </row>
    <row r="6" spans="1:18" ht="12.75" customHeight="1">
      <c r="A6" s="121"/>
      <c r="B6" s="112"/>
      <c r="C6" s="112" t="s">
        <v>108</v>
      </c>
      <c r="D6" s="112" t="s">
        <v>109</v>
      </c>
      <c r="E6" s="112" t="s">
        <v>110</v>
      </c>
      <c r="F6" s="112" t="s">
        <v>111</v>
      </c>
      <c r="G6" s="113" t="s">
        <v>112</v>
      </c>
      <c r="H6" s="114"/>
      <c r="I6" s="114"/>
      <c r="J6" s="114"/>
      <c r="K6" s="114"/>
      <c r="L6" s="115"/>
      <c r="M6" s="116" t="s">
        <v>113</v>
      </c>
      <c r="N6" s="57"/>
      <c r="O6" s="107"/>
      <c r="P6" s="5"/>
      <c r="Q6" s="107"/>
      <c r="R6" s="110"/>
    </row>
    <row r="7" spans="1:18" ht="12.75">
      <c r="A7" s="121"/>
      <c r="B7" s="112"/>
      <c r="C7" s="112"/>
      <c r="D7" s="112"/>
      <c r="E7" s="112"/>
      <c r="F7" s="112"/>
      <c r="G7" s="48" t="s">
        <v>133</v>
      </c>
      <c r="H7" s="48" t="s">
        <v>134</v>
      </c>
      <c r="I7" s="48" t="s">
        <v>135</v>
      </c>
      <c r="J7" s="48" t="s">
        <v>136</v>
      </c>
      <c r="K7" s="48"/>
      <c r="L7" s="48" t="s">
        <v>114</v>
      </c>
      <c r="M7" s="117"/>
      <c r="N7" s="58"/>
      <c r="O7" s="108"/>
      <c r="P7" s="47"/>
      <c r="Q7" s="108"/>
      <c r="R7" s="111"/>
    </row>
    <row r="8" spans="1:18" ht="12.75">
      <c r="A8" s="74">
        <v>1</v>
      </c>
      <c r="B8" s="2" t="s">
        <v>127</v>
      </c>
      <c r="C8" s="59">
        <v>0.3875</v>
      </c>
      <c r="D8" s="48"/>
      <c r="E8" s="60">
        <v>0.058645833333333335</v>
      </c>
      <c r="F8" s="61">
        <f aca="true" t="shared" si="0" ref="F8:F13">E8/$B$1</f>
        <v>168.9</v>
      </c>
      <c r="G8" s="48">
        <v>3</v>
      </c>
      <c r="H8" s="48">
        <v>1</v>
      </c>
      <c r="I8" s="48">
        <v>1</v>
      </c>
      <c r="J8" s="48"/>
      <c r="K8" s="48"/>
      <c r="L8" s="48">
        <v>10</v>
      </c>
      <c r="M8" s="61">
        <f aca="true" t="shared" si="1" ref="M8:M13">F8*P8+G8+H8+I8+J8+K8+L8</f>
        <v>173.34375</v>
      </c>
      <c r="N8" s="48" t="s">
        <v>137</v>
      </c>
      <c r="O8" s="2">
        <v>1</v>
      </c>
      <c r="P8" s="62">
        <f aca="true" t="shared" si="2" ref="P8:P13">(0.75*O8+(4-O8))/4</f>
        <v>0.9375</v>
      </c>
      <c r="Q8" s="61">
        <f aca="true" t="shared" si="3" ref="Q8:Q13">M8/$M$12*100</f>
        <v>219.6831683168317</v>
      </c>
      <c r="R8" s="63"/>
    </row>
    <row r="9" spans="1:18" ht="12.75">
      <c r="A9" s="74">
        <v>2</v>
      </c>
      <c r="B9" s="2" t="s">
        <v>128</v>
      </c>
      <c r="C9" s="64">
        <v>0.43402777777777773</v>
      </c>
      <c r="D9" s="48"/>
      <c r="E9" s="60">
        <v>0.03837962962962963</v>
      </c>
      <c r="F9" s="61">
        <f t="shared" si="0"/>
        <v>110.53333333333333</v>
      </c>
      <c r="G9" s="48"/>
      <c r="H9" s="48"/>
      <c r="I9" s="48">
        <v>10</v>
      </c>
      <c r="J9" s="48"/>
      <c r="K9" s="48"/>
      <c r="L9" s="48"/>
      <c r="M9" s="61">
        <f t="shared" si="1"/>
        <v>106.71666666666667</v>
      </c>
      <c r="N9" s="48" t="s">
        <v>116</v>
      </c>
      <c r="O9" s="2">
        <v>2</v>
      </c>
      <c r="P9" s="62">
        <f t="shared" si="2"/>
        <v>0.875</v>
      </c>
      <c r="Q9" s="61">
        <f t="shared" si="3"/>
        <v>135.24488448844886</v>
      </c>
      <c r="R9" s="63"/>
    </row>
    <row r="10" spans="1:18" ht="12.75">
      <c r="A10" s="74">
        <v>3</v>
      </c>
      <c r="B10" s="2" t="s">
        <v>129</v>
      </c>
      <c r="C10" s="64">
        <v>0.4694444444444445</v>
      </c>
      <c r="D10" s="48"/>
      <c r="E10" s="60">
        <v>0.04003472222222222</v>
      </c>
      <c r="F10" s="61">
        <f t="shared" si="0"/>
        <v>115.3</v>
      </c>
      <c r="G10" s="48"/>
      <c r="H10" s="48">
        <v>6</v>
      </c>
      <c r="I10" s="48">
        <v>13</v>
      </c>
      <c r="J10" s="48">
        <v>3</v>
      </c>
      <c r="K10" s="48"/>
      <c r="L10" s="48"/>
      <c r="M10" s="61">
        <f t="shared" si="1"/>
        <v>137.3</v>
      </c>
      <c r="N10" s="48" t="s">
        <v>118</v>
      </c>
      <c r="O10" s="2">
        <v>0</v>
      </c>
      <c r="P10" s="62">
        <f t="shared" si="2"/>
        <v>1</v>
      </c>
      <c r="Q10" s="61">
        <f t="shared" si="3"/>
        <v>174.00396039603962</v>
      </c>
      <c r="R10" s="63"/>
    </row>
    <row r="11" spans="1:18" ht="12.75">
      <c r="A11" s="74">
        <v>4</v>
      </c>
      <c r="B11" s="2" t="s">
        <v>130</v>
      </c>
      <c r="C11" s="64"/>
      <c r="D11" s="48"/>
      <c r="E11" s="60">
        <v>0.03575231481481481</v>
      </c>
      <c r="F11" s="61">
        <f t="shared" si="0"/>
        <v>102.96666666666665</v>
      </c>
      <c r="G11" s="48"/>
      <c r="H11" s="48"/>
      <c r="I11" s="48">
        <v>13</v>
      </c>
      <c r="J11" s="48"/>
      <c r="K11" s="48"/>
      <c r="L11" s="48"/>
      <c r="M11" s="61">
        <f t="shared" si="1"/>
        <v>115.96666666666665</v>
      </c>
      <c r="N11" s="48" t="s">
        <v>115</v>
      </c>
      <c r="O11" s="2">
        <v>0</v>
      </c>
      <c r="P11" s="62">
        <f t="shared" si="2"/>
        <v>1</v>
      </c>
      <c r="Q11" s="61">
        <f t="shared" si="3"/>
        <v>146.96765676567657</v>
      </c>
      <c r="R11" s="63"/>
    </row>
    <row r="12" spans="1:18" ht="12.75">
      <c r="A12" s="74">
        <v>5</v>
      </c>
      <c r="B12" s="2" t="s">
        <v>131</v>
      </c>
      <c r="C12" s="64"/>
      <c r="D12" s="48"/>
      <c r="E12" s="60">
        <v>0.027372685185185184</v>
      </c>
      <c r="F12" s="61">
        <f t="shared" si="0"/>
        <v>78.83333333333333</v>
      </c>
      <c r="G12" s="48"/>
      <c r="H12" s="48"/>
      <c r="I12" s="48">
        <v>5</v>
      </c>
      <c r="J12" s="48"/>
      <c r="K12" s="48"/>
      <c r="L12" s="48"/>
      <c r="M12" s="61">
        <f t="shared" si="1"/>
        <v>78.90625</v>
      </c>
      <c r="N12" s="48" t="s">
        <v>117</v>
      </c>
      <c r="O12" s="2">
        <v>1</v>
      </c>
      <c r="P12" s="62">
        <f t="shared" si="2"/>
        <v>0.9375</v>
      </c>
      <c r="Q12" s="61">
        <f t="shared" si="3"/>
        <v>100</v>
      </c>
      <c r="R12" s="63"/>
    </row>
    <row r="13" spans="1:18" ht="13.5" thickBot="1">
      <c r="A13" s="75">
        <v>6</v>
      </c>
      <c r="B13" s="65" t="s">
        <v>132</v>
      </c>
      <c r="C13" s="66"/>
      <c r="D13" s="66"/>
      <c r="E13" s="67">
        <v>0.04789351851851852</v>
      </c>
      <c r="F13" s="68">
        <f t="shared" si="0"/>
        <v>137.93333333333334</v>
      </c>
      <c r="G13" s="66">
        <v>3</v>
      </c>
      <c r="H13" s="66">
        <v>3</v>
      </c>
      <c r="I13" s="66"/>
      <c r="J13" s="66"/>
      <c r="K13" s="66"/>
      <c r="L13" s="66"/>
      <c r="M13" s="68">
        <f t="shared" si="1"/>
        <v>126.69166666666666</v>
      </c>
      <c r="N13" s="66" t="s">
        <v>137</v>
      </c>
      <c r="O13" s="65">
        <v>2</v>
      </c>
      <c r="P13" s="69">
        <f t="shared" si="2"/>
        <v>0.875</v>
      </c>
      <c r="Q13" s="68">
        <f t="shared" si="3"/>
        <v>160.55973597359736</v>
      </c>
      <c r="R13" s="70"/>
    </row>
    <row r="20" ht="15">
      <c r="K20" s="71" t="s">
        <v>119</v>
      </c>
    </row>
    <row r="21" ht="15">
      <c r="K21" s="71"/>
    </row>
    <row r="22" ht="15">
      <c r="K22" s="71" t="s">
        <v>120</v>
      </c>
    </row>
    <row r="26" spans="1:2" ht="15">
      <c r="A26" s="53" t="s">
        <v>121</v>
      </c>
      <c r="B26" s="53"/>
    </row>
    <row r="28" spans="1:3" ht="12.75">
      <c r="A28" s="37"/>
      <c r="B28" s="98" t="s">
        <v>11</v>
      </c>
      <c r="C28" s="99" t="s">
        <v>12</v>
      </c>
    </row>
    <row r="29" spans="1:3" ht="12.75">
      <c r="A29" s="95">
        <v>1</v>
      </c>
      <c r="B29" s="96" t="s">
        <v>138</v>
      </c>
      <c r="C29" s="2">
        <v>1</v>
      </c>
    </row>
    <row r="30" spans="1:3" ht="12.75">
      <c r="A30" s="95"/>
      <c r="B30" s="97" t="s">
        <v>144</v>
      </c>
      <c r="C30" s="2"/>
    </row>
    <row r="31" spans="1:3" ht="12.75">
      <c r="A31" s="95"/>
      <c r="B31" s="97" t="s">
        <v>145</v>
      </c>
      <c r="C31" s="2"/>
    </row>
    <row r="32" spans="1:3" ht="12.75">
      <c r="A32" s="95"/>
      <c r="B32" s="97" t="s">
        <v>146</v>
      </c>
      <c r="C32" s="2"/>
    </row>
    <row r="33" spans="1:3" ht="12.75">
      <c r="A33" s="95"/>
      <c r="B33" s="97"/>
      <c r="C33" s="2"/>
    </row>
    <row r="34" spans="1:3" ht="12.75">
      <c r="A34" s="95">
        <v>2</v>
      </c>
      <c r="B34" s="96" t="s">
        <v>141</v>
      </c>
      <c r="C34" s="2">
        <v>4</v>
      </c>
    </row>
    <row r="35" spans="1:3" ht="12.75">
      <c r="A35" s="95"/>
      <c r="B35" s="97" t="s">
        <v>147</v>
      </c>
      <c r="C35" s="2"/>
    </row>
    <row r="36" spans="1:3" ht="12.75">
      <c r="A36" s="95"/>
      <c r="B36" s="97" t="s">
        <v>13</v>
      </c>
      <c r="C36" s="2"/>
    </row>
    <row r="37" spans="1:3" ht="12.75">
      <c r="A37" s="95"/>
      <c r="B37" s="97" t="s">
        <v>148</v>
      </c>
      <c r="C37" s="2"/>
    </row>
    <row r="38" spans="1:3" ht="12.75">
      <c r="A38" s="95"/>
      <c r="B38" s="97"/>
      <c r="C38" s="2"/>
    </row>
    <row r="39" spans="1:3" ht="12.75">
      <c r="A39" s="95">
        <v>3</v>
      </c>
      <c r="B39" s="96" t="s">
        <v>140</v>
      </c>
      <c r="C39" s="2">
        <v>3</v>
      </c>
    </row>
    <row r="40" spans="1:3" ht="12.75">
      <c r="A40" s="95"/>
      <c r="B40" s="97" t="s">
        <v>149</v>
      </c>
      <c r="C40" s="2"/>
    </row>
    <row r="41" spans="1:3" ht="12.75">
      <c r="A41" s="95"/>
      <c r="B41" s="97" t="s">
        <v>150</v>
      </c>
      <c r="C41" s="2"/>
    </row>
    <row r="42" spans="1:3" ht="12.75">
      <c r="A42" s="95"/>
      <c r="B42" s="97" t="s">
        <v>151</v>
      </c>
      <c r="C42" s="2"/>
    </row>
    <row r="43" spans="1:3" ht="12.75">
      <c r="A43" s="95"/>
      <c r="B43" s="97"/>
      <c r="C43" s="2"/>
    </row>
    <row r="44" spans="1:3" ht="12.75">
      <c r="A44" s="95">
        <v>4</v>
      </c>
      <c r="B44" s="96" t="s">
        <v>10</v>
      </c>
      <c r="C44" s="2">
        <v>5</v>
      </c>
    </row>
    <row r="45" spans="1:3" ht="12.75">
      <c r="A45" s="95"/>
      <c r="B45" s="97" t="s">
        <v>14</v>
      </c>
      <c r="C45" s="2"/>
    </row>
    <row r="46" spans="1:3" ht="12.75">
      <c r="A46" s="95"/>
      <c r="B46" s="97" t="s">
        <v>152</v>
      </c>
      <c r="C46" s="2"/>
    </row>
    <row r="47" spans="1:3" ht="12.75">
      <c r="A47" s="95"/>
      <c r="B47" s="97" t="s">
        <v>65</v>
      </c>
      <c r="C47" s="2"/>
    </row>
    <row r="48" spans="1:3" ht="12.75">
      <c r="A48" s="95"/>
      <c r="B48" s="97"/>
      <c r="C48" s="2"/>
    </row>
    <row r="49" spans="1:3" ht="12.75">
      <c r="A49" s="95">
        <v>5</v>
      </c>
      <c r="B49" s="96" t="s">
        <v>142</v>
      </c>
      <c r="C49" s="2">
        <v>6</v>
      </c>
    </row>
    <row r="50" spans="1:3" ht="12.75">
      <c r="A50" s="95"/>
      <c r="B50" s="97" t="s">
        <v>153</v>
      </c>
      <c r="C50" s="2"/>
    </row>
    <row r="51" spans="1:3" ht="12.75">
      <c r="A51" s="95"/>
      <c r="B51" s="97" t="s">
        <v>154</v>
      </c>
      <c r="C51" s="2"/>
    </row>
    <row r="52" spans="1:3" ht="12.75">
      <c r="A52" s="95"/>
      <c r="B52" s="97" t="s">
        <v>155</v>
      </c>
      <c r="C52" s="2"/>
    </row>
    <row r="53" spans="1:3" ht="12.75">
      <c r="A53" s="95"/>
      <c r="B53" s="97"/>
      <c r="C53" s="2"/>
    </row>
    <row r="54" spans="1:3" ht="12.75">
      <c r="A54" s="95">
        <v>6</v>
      </c>
      <c r="B54" s="96" t="s">
        <v>139</v>
      </c>
      <c r="C54" s="2">
        <v>2</v>
      </c>
    </row>
    <row r="55" spans="1:3" ht="12.75">
      <c r="A55" s="37"/>
      <c r="B55" s="97" t="s">
        <v>156</v>
      </c>
      <c r="C55" s="2"/>
    </row>
    <row r="56" spans="1:3" ht="12.75">
      <c r="A56" s="37"/>
      <c r="B56" s="97" t="s">
        <v>15</v>
      </c>
      <c r="C56" s="2"/>
    </row>
    <row r="57" spans="1:3" ht="12.75">
      <c r="A57" s="37"/>
      <c r="B57" s="97" t="s">
        <v>157</v>
      </c>
      <c r="C57" s="2"/>
    </row>
  </sheetData>
  <mergeCells count="13">
    <mergeCell ref="B5:B7"/>
    <mergeCell ref="C5:E5"/>
    <mergeCell ref="F5:L5"/>
    <mergeCell ref="A5:A7"/>
    <mergeCell ref="Q5:Q7"/>
    <mergeCell ref="R5:R7"/>
    <mergeCell ref="C6:C7"/>
    <mergeCell ref="D6:D7"/>
    <mergeCell ref="E6:E7"/>
    <mergeCell ref="F6:F7"/>
    <mergeCell ref="G6:L6"/>
    <mergeCell ref="M6:M7"/>
    <mergeCell ref="O5:O7"/>
  </mergeCells>
  <printOptions/>
  <pageMargins left="0.83" right="0.75" top="0.28" bottom="1" header="0.29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cp:lastPrinted>2008-10-08T11:30:06Z</cp:lastPrinted>
  <dcterms:created xsi:type="dcterms:W3CDTF">2005-10-15T10:06:38Z</dcterms:created>
  <dcterms:modified xsi:type="dcterms:W3CDTF">2008-10-09T12:11:25Z</dcterms:modified>
  <cp:category/>
  <cp:version/>
  <cp:contentType/>
  <cp:contentStatus/>
</cp:coreProperties>
</file>