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 activeTab="1"/>
  </bookViews>
  <sheets>
    <sheet name="мм" sheetId="7" r:id="rId1"/>
    <sheet name="мж" sheetId="8" r:id="rId2"/>
  </sheets>
  <calcPr calcId="125725"/>
  <fileRecoveryPr repairLoad="1"/>
</workbook>
</file>

<file path=xl/calcChain.xml><?xml version="1.0" encoding="utf-8"?>
<calcChain xmlns="http://schemas.openxmlformats.org/spreadsheetml/2006/main">
  <c r="V18" i="8"/>
  <c r="V16"/>
  <c r="V17"/>
  <c r="V15"/>
  <c r="V13"/>
  <c r="V26" l="1"/>
  <c r="Y26" s="1"/>
  <c r="V25"/>
  <c r="Y25" s="1"/>
  <c r="V22"/>
  <c r="Y22" s="1"/>
  <c r="V21"/>
  <c r="Y21" s="1"/>
  <c r="Z13" i="7"/>
  <c r="O27" i="8"/>
  <c r="V27" s="1"/>
  <c r="N24"/>
  <c r="V24" s="1"/>
  <c r="L23"/>
  <c r="S20"/>
  <c r="P20"/>
  <c r="M20"/>
  <c r="V19"/>
  <c r="Y19" s="1"/>
  <c r="Y18"/>
  <c r="Y17"/>
  <c r="Y16"/>
  <c r="Y15"/>
  <c r="S14"/>
  <c r="Y13"/>
  <c r="AA13" s="1"/>
  <c r="AA15" l="1"/>
  <c r="AA19"/>
  <c r="AA21"/>
  <c r="AA25"/>
  <c r="AA16"/>
  <c r="AA18"/>
  <c r="AA22"/>
  <c r="AA26"/>
  <c r="AA17"/>
  <c r="V20"/>
  <c r="V14"/>
  <c r="Y14" s="1"/>
  <c r="AA14" s="1"/>
  <c r="Y20"/>
  <c r="AA20" s="1"/>
  <c r="Y24"/>
  <c r="AA24" s="1"/>
  <c r="V23"/>
  <c r="Y23" s="1"/>
  <c r="AA23" s="1"/>
  <c r="Z14" i="7"/>
  <c r="U13" l="1"/>
  <c r="W13"/>
  <c r="U16"/>
  <c r="W16"/>
  <c r="U15"/>
  <c r="W15"/>
  <c r="U14"/>
  <c r="W14"/>
  <c r="X15" l="1"/>
  <c r="Z15" s="1"/>
  <c r="X16"/>
  <c r="Z16" s="1"/>
</calcChain>
</file>

<file path=xl/sharedStrings.xml><?xml version="1.0" encoding="utf-8"?>
<sst xmlns="http://schemas.openxmlformats.org/spreadsheetml/2006/main" count="146" uniqueCount="72">
  <si>
    <t>Команда</t>
  </si>
  <si>
    <t>Г.р</t>
  </si>
  <si>
    <t>Разр.</t>
  </si>
  <si>
    <t>Коммент.</t>
  </si>
  <si>
    <t>Взнос</t>
  </si>
  <si>
    <t>Бонус</t>
  </si>
  <si>
    <t>СПбГУТД</t>
  </si>
  <si>
    <t xml:space="preserve">    </t>
  </si>
  <si>
    <t>в/к</t>
  </si>
  <si>
    <t>СПбГЛТУ</t>
  </si>
  <si>
    <t>ПКТ</t>
  </si>
  <si>
    <t>ПМК Спасатель</t>
  </si>
  <si>
    <t>РГПУ Герцена</t>
  </si>
  <si>
    <t>ШСК Рекорд</t>
  </si>
  <si>
    <t>ПС-1</t>
  </si>
  <si>
    <t>ПС-2</t>
  </si>
  <si>
    <t>ПС-3</t>
  </si>
  <si>
    <t>ПС-4</t>
  </si>
  <si>
    <t>ПС-5</t>
  </si>
  <si>
    <t>ПС-6</t>
  </si>
  <si>
    <t>ПС-7</t>
  </si>
  <si>
    <t>ПС-8</t>
  </si>
  <si>
    <t>ПС-9</t>
  </si>
  <si>
    <t>КВ</t>
  </si>
  <si>
    <t>снятие</t>
  </si>
  <si>
    <t>Место</t>
  </si>
  <si>
    <t>18 ноября 2014 года</t>
  </si>
  <si>
    <t>№ п/п</t>
  </si>
  <si>
    <t>стартовый номер связки</t>
  </si>
  <si>
    <t>Состав связки</t>
  </si>
  <si>
    <t xml:space="preserve">БОНДАРЕНКО Леонид КЕРОВ Андрей </t>
  </si>
  <si>
    <t xml:space="preserve">КОРЕПИН Александр ДЗЫК Михаил </t>
  </si>
  <si>
    <t xml:space="preserve">БОБКОВ Андрей ПЫННИК Сергей </t>
  </si>
  <si>
    <t>СТЕПНОВ Павел ЮНИН Александр</t>
  </si>
  <si>
    <t>Санкт-Петербург</t>
  </si>
  <si>
    <t>Протокол соревнований</t>
  </si>
  <si>
    <t>в дисциплине: "дистанция - горная - связка" 3 класса, код ВРВС 0840101811Я</t>
  </si>
  <si>
    <t>"мужчины"</t>
  </si>
  <si>
    <t>МУЖСКИЕ СВЯЗКИ</t>
  </si>
  <si>
    <t>Территория</t>
  </si>
  <si>
    <t>Сумма
штрафных баллов</t>
  </si>
  <si>
    <t>Прохождение дистанции (штрафные баллы и снятия с этапов)</t>
  </si>
  <si>
    <t>Время на дистанции</t>
  </si>
  <si>
    <t>Результат</t>
  </si>
  <si>
    <t>Баллы за время</t>
  </si>
  <si>
    <t>Сумма баллов</t>
  </si>
  <si>
    <t>% от результата победителя</t>
  </si>
  <si>
    <t>Выполненный норматив</t>
  </si>
  <si>
    <t>Примечание</t>
  </si>
  <si>
    <t>(*) - При подсчете квалификационного ранга соревнований у участников, указанных в примечании, спортивный разряд понижен  на 1 уровень (разряд) за каждые 2 неподтвержденных года согласно "Норм, требований и условий их выполнения по виду спорта "спортивный туризм".</t>
  </si>
  <si>
    <t>Главный судья __________________________ / М.О. Васильева, г. Санкт-Петербург, СС2К/</t>
  </si>
  <si>
    <t>Главный секретарь __________________________ / В.А. Полищук, г. Санкт-Петербург, СС3К/</t>
  </si>
  <si>
    <t>СМЕШАННЫЕ СВЯЗКИ</t>
  </si>
  <si>
    <t>"мужчины/женщины"</t>
  </si>
  <si>
    <t xml:space="preserve">ГЛАДКОВ Александр ХИСАМОВА Гузель </t>
  </si>
  <si>
    <t xml:space="preserve">СЕМЕНОВА Татьяна  СТАРОДУБЦЕВ Игорь </t>
  </si>
  <si>
    <t>ВОЛНУХИНА Вера ГОЛОВЕНКОВ Сергей</t>
  </si>
  <si>
    <t xml:space="preserve">КУЗЬМЕНКО Евгений  СЕРГЕЕВА Алина </t>
  </si>
  <si>
    <t xml:space="preserve">КОЛЬЦОВА Ирина  КРАВЧЕНКО Татьяна </t>
  </si>
  <si>
    <t xml:space="preserve">ЮЛЬМЕТОВ Родион САДУЕВА Валентина </t>
  </si>
  <si>
    <t xml:space="preserve">КОРШУНОВА Мария КОСТЕНКОВ Кирил </t>
  </si>
  <si>
    <t xml:space="preserve">МЕДВЕДНИКОВ Герман СПЕВАК Надежда </t>
  </si>
  <si>
    <t xml:space="preserve">МИХАЙЛОВ Иван ФРИНОВСКАЯ Влада </t>
  </si>
  <si>
    <t>АБРАМОВА Александра ФИЛИМОНЕНКОВ Евгений</t>
  </si>
  <si>
    <t xml:space="preserve">ПАВЛЕНКО Алексей БЕЛОВОЛОВА Валентина </t>
  </si>
  <si>
    <t xml:space="preserve">ЕВСЮКОВ Александр  СОКОЛОВА Алена </t>
  </si>
  <si>
    <t>ВАРАЮН Евгения    СТРАХОВ Игорь</t>
  </si>
  <si>
    <t>ЛИПАТОВА Дарья         ГОРЕВ Димитрий</t>
  </si>
  <si>
    <t>УниверситетИТМО</t>
  </si>
  <si>
    <t>Комитет по физической культуре и спорту Санкт-Петербурга
Сектор физической культуры и спорта Петроградского района
Университет ИТМО</t>
  </si>
  <si>
    <t>Открытые соревнования по спортивному туризму среди студентов вузов Петроградского района Санкт-Петербурга в дисциплине "дистанция - горная - связка"</t>
  </si>
  <si>
    <t>СУХНЕВА Анна ШИПИГУЗОВ Андрей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</si>
</sst>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21" fontId="2" fillId="0" borderId="0" xfId="0" applyNumberFormat="1" applyFont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0" fillId="0" borderId="45" xfId="0" applyNumberFormat="1" applyFill="1" applyBorder="1" applyAlignment="1">
      <alignment horizontal="center" vertical="center"/>
    </xf>
    <xf numFmtId="1" fontId="0" fillId="0" borderId="19" xfId="0" applyNumberFormat="1" applyFill="1" applyBorder="1" applyAlignment="1">
      <alignment horizontal="center" vertical="center"/>
    </xf>
    <xf numFmtId="1" fontId="0" fillId="0" borderId="44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1" fontId="0" fillId="0" borderId="22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0" xfId="0" applyFont="1"/>
    <xf numFmtId="0" fontId="6" fillId="0" borderId="11" xfId="0" applyFont="1" applyBorder="1"/>
    <xf numFmtId="0" fontId="6" fillId="0" borderId="12" xfId="0" applyFont="1" applyBorder="1"/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6" fillId="0" borderId="43" xfId="0" applyNumberFormat="1" applyFont="1" applyFill="1" applyBorder="1" applyAlignment="1">
      <alignment horizontal="center" vertical="center"/>
    </xf>
    <xf numFmtId="21" fontId="6" fillId="0" borderId="29" xfId="0" applyNumberFormat="1" applyFont="1" applyBorder="1" applyAlignment="1">
      <alignment horizontal="center" vertical="center"/>
    </xf>
    <xf numFmtId="2" fontId="6" fillId="0" borderId="37" xfId="0" applyNumberFormat="1" applyFont="1" applyBorder="1" applyAlignment="1">
      <alignment horizontal="center" vertical="center"/>
    </xf>
    <xf numFmtId="2" fontId="6" fillId="0" borderId="4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" fontId="6" fillId="0" borderId="45" xfId="0" applyNumberFormat="1" applyFont="1" applyFill="1" applyBorder="1" applyAlignment="1">
      <alignment horizontal="center" vertical="center"/>
    </xf>
    <xf numFmtId="21" fontId="6" fillId="0" borderId="46" xfId="0" applyNumberFormat="1" applyFont="1" applyBorder="1" applyAlignment="1">
      <alignment horizontal="center" vertical="center"/>
    </xf>
    <xf numFmtId="2" fontId="6" fillId="0" borderId="38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1" fontId="6" fillId="0" borderId="44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1" fontId="6" fillId="0" borderId="22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9" xfId="0" applyNumberFormat="1" applyFont="1" applyFill="1" applyBorder="1" applyAlignment="1">
      <alignment horizontal="center" vertical="center"/>
    </xf>
    <xf numFmtId="21" fontId="6" fillId="0" borderId="47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2" fontId="6" fillId="0" borderId="21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0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10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2" fontId="6" fillId="0" borderId="50" xfId="0" applyNumberFormat="1" applyFont="1" applyBorder="1" applyAlignment="1">
      <alignment horizontal="center" vertical="center"/>
    </xf>
    <xf numFmtId="1" fontId="1" fillId="0" borderId="49" xfId="0" applyNumberFormat="1" applyFon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6" fillId="0" borderId="13" xfId="0" applyFont="1" applyBorder="1" applyAlignment="1">
      <alignment vertical="center"/>
    </xf>
    <xf numFmtId="0" fontId="1" fillId="0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/>
    </xf>
    <xf numFmtId="0" fontId="6" fillId="0" borderId="50" xfId="0" applyFont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21" fontId="0" fillId="0" borderId="13" xfId="0" applyNumberFormat="1" applyBorder="1" applyAlignment="1">
      <alignment horizontal="center" vertical="center"/>
    </xf>
    <xf numFmtId="21" fontId="0" fillId="0" borderId="6" xfId="0" applyNumberFormat="1" applyBorder="1" applyAlignment="1">
      <alignment horizontal="center" vertical="center"/>
    </xf>
    <xf numFmtId="21" fontId="0" fillId="0" borderId="6" xfId="0" applyNumberFormat="1" applyFill="1" applyBorder="1" applyAlignment="1">
      <alignment horizontal="center" vertical="center"/>
    </xf>
    <xf numFmtId="21" fontId="0" fillId="0" borderId="50" xfId="0" applyNumberForma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textRotation="90" wrapText="1"/>
    </xf>
    <xf numFmtId="0" fontId="7" fillId="0" borderId="40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2" fontId="6" fillId="0" borderId="13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1" fontId="0" fillId="0" borderId="11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1" fontId="0" fillId="0" borderId="20" xfId="0" applyNumberForma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1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17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7" fillId="0" borderId="33" xfId="0" applyFont="1" applyBorder="1" applyAlignment="1">
      <alignment horizontal="center" vertical="center" textRotation="90"/>
    </xf>
    <xf numFmtId="0" fontId="7" fillId="0" borderId="34" xfId="0" applyFont="1" applyBorder="1" applyAlignment="1">
      <alignment horizontal="center" vertical="center" textRotation="90"/>
    </xf>
    <xf numFmtId="0" fontId="7" fillId="0" borderId="48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34" xfId="0" applyFont="1" applyBorder="1" applyAlignment="1">
      <alignment horizontal="center" vertical="center" textRotation="90" wrapText="1"/>
    </xf>
    <xf numFmtId="1" fontId="0" fillId="0" borderId="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B686DA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9"/>
  <sheetViews>
    <sheetView topLeftCell="A7" workbookViewId="0">
      <selection activeCell="D11" sqref="D11:D12"/>
    </sheetView>
  </sheetViews>
  <sheetFormatPr defaultRowHeight="15"/>
  <cols>
    <col min="1" max="1" width="2.42578125" customWidth="1"/>
    <col min="2" max="2" width="3.140625" bestFit="1" customWidth="1"/>
    <col min="3" max="3" width="6.85546875" customWidth="1"/>
    <col min="4" max="4" width="24.42578125" customWidth="1"/>
    <col min="5" max="5" width="15" bestFit="1" customWidth="1"/>
    <col min="6" max="9" width="0" hidden="1" customWidth="1"/>
    <col min="10" max="10" width="18" customWidth="1"/>
    <col min="11" max="11" width="0" hidden="1" customWidth="1"/>
    <col min="12" max="17" width="5.140625" bestFit="1" customWidth="1"/>
    <col min="18" max="18" width="5.140625" customWidth="1"/>
    <col min="19" max="19" width="5.140625" bestFit="1" customWidth="1"/>
    <col min="20" max="20" width="5.140625" customWidth="1"/>
    <col min="22" max="22" width="8.5703125" customWidth="1"/>
    <col min="23" max="23" width="8.28515625" customWidth="1"/>
    <col min="27" max="27" width="9.140625" customWidth="1"/>
  </cols>
  <sheetData>
    <row r="1" spans="1:28">
      <c r="B1" s="114" t="s">
        <v>69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</row>
    <row r="2" spans="1:28" ht="26.25" customHeight="1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</row>
    <row r="3" spans="1:28" ht="7.5" customHeight="1"/>
    <row r="4" spans="1:28" ht="36" customHeight="1" thickBot="1">
      <c r="B4" s="126" t="s">
        <v>70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</row>
    <row r="5" spans="1:28" ht="15.75" thickTop="1">
      <c r="B5" s="128" t="s">
        <v>26</v>
      </c>
      <c r="C5" s="128"/>
      <c r="D5" s="12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27" t="s">
        <v>34</v>
      </c>
      <c r="U5" s="127"/>
      <c r="V5" s="127"/>
      <c r="W5" s="127"/>
      <c r="X5" s="127"/>
      <c r="Y5" s="127"/>
      <c r="Z5" s="127"/>
      <c r="AA5" s="127"/>
      <c r="AB5" s="127"/>
    </row>
    <row r="6" spans="1:28" ht="15" customHeight="1">
      <c r="B6" s="116" t="s">
        <v>35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</row>
    <row r="7" spans="1:28" ht="15" customHeight="1">
      <c r="B7" s="116" t="s">
        <v>36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</row>
    <row r="8" spans="1:28" ht="15" customHeight="1">
      <c r="B8" s="116" t="s">
        <v>37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</row>
    <row r="9" spans="1:28" ht="15" customHeight="1">
      <c r="B9" s="116" t="s">
        <v>38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</row>
    <row r="10" spans="1:28" ht="15.75" thickBot="1"/>
    <row r="11" spans="1:28" ht="32.25" customHeight="1" thickBot="1">
      <c r="A11" s="108"/>
      <c r="B11" s="120" t="s">
        <v>27</v>
      </c>
      <c r="C11" s="122" t="s">
        <v>28</v>
      </c>
      <c r="D11" s="124" t="s">
        <v>29</v>
      </c>
      <c r="E11" s="124" t="s">
        <v>0</v>
      </c>
      <c r="F11" s="20"/>
      <c r="G11" s="20"/>
      <c r="H11" s="20"/>
      <c r="I11" s="20"/>
      <c r="J11" s="124" t="s">
        <v>39</v>
      </c>
      <c r="K11" s="21"/>
      <c r="L11" s="117" t="s">
        <v>41</v>
      </c>
      <c r="M11" s="118"/>
      <c r="N11" s="118"/>
      <c r="O11" s="118"/>
      <c r="P11" s="118"/>
      <c r="Q11" s="118"/>
      <c r="R11" s="118"/>
      <c r="S11" s="118"/>
      <c r="T11" s="118"/>
      <c r="U11" s="119"/>
      <c r="V11" s="109" t="s">
        <v>43</v>
      </c>
      <c r="W11" s="110"/>
      <c r="X11" s="110"/>
      <c r="Y11" s="110"/>
      <c r="Z11" s="110"/>
      <c r="AA11" s="111"/>
      <c r="AB11" s="112" t="s">
        <v>48</v>
      </c>
    </row>
    <row r="12" spans="1:28" s="8" customFormat="1" ht="116.25" customHeight="1" thickBot="1">
      <c r="A12" s="108"/>
      <c r="B12" s="121"/>
      <c r="C12" s="123"/>
      <c r="D12" s="125"/>
      <c r="E12" s="125"/>
      <c r="F12" s="22" t="s">
        <v>1</v>
      </c>
      <c r="G12" s="22" t="s">
        <v>2</v>
      </c>
      <c r="H12" s="22" t="s">
        <v>3</v>
      </c>
      <c r="I12" s="22" t="s">
        <v>4</v>
      </c>
      <c r="J12" s="125"/>
      <c r="K12" s="23" t="s">
        <v>5</v>
      </c>
      <c r="L12" s="100" t="s">
        <v>14</v>
      </c>
      <c r="M12" s="101" t="s">
        <v>15</v>
      </c>
      <c r="N12" s="101" t="s">
        <v>16</v>
      </c>
      <c r="O12" s="101" t="s">
        <v>17</v>
      </c>
      <c r="P12" s="101" t="s">
        <v>18</v>
      </c>
      <c r="Q12" s="101" t="s">
        <v>19</v>
      </c>
      <c r="R12" s="101" t="s">
        <v>20</v>
      </c>
      <c r="S12" s="101" t="s">
        <v>21</v>
      </c>
      <c r="T12" s="101" t="s">
        <v>22</v>
      </c>
      <c r="U12" s="24" t="s">
        <v>40</v>
      </c>
      <c r="V12" s="25" t="s">
        <v>42</v>
      </c>
      <c r="W12" s="26" t="s">
        <v>44</v>
      </c>
      <c r="X12" s="26" t="s">
        <v>45</v>
      </c>
      <c r="Y12" s="26" t="s">
        <v>25</v>
      </c>
      <c r="Z12" s="26" t="s">
        <v>46</v>
      </c>
      <c r="AA12" s="27" t="s">
        <v>47</v>
      </c>
      <c r="AB12" s="113"/>
    </row>
    <row r="13" spans="1:28" s="1" customFormat="1" ht="28.5">
      <c r="B13" s="28">
        <v>1</v>
      </c>
      <c r="C13" s="29">
        <v>32</v>
      </c>
      <c r="D13" s="30" t="s">
        <v>30</v>
      </c>
      <c r="E13" s="31" t="s">
        <v>13</v>
      </c>
      <c r="F13" s="31"/>
      <c r="G13" s="31" t="s">
        <v>7</v>
      </c>
      <c r="H13" s="31"/>
      <c r="I13" s="31"/>
      <c r="J13" s="31" t="s">
        <v>34</v>
      </c>
      <c r="K13" s="32"/>
      <c r="L13" s="33">
        <v>1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5">
        <f>SUM(L13:T13)</f>
        <v>1</v>
      </c>
      <c r="V13" s="36">
        <v>1.329861111111111E-2</v>
      </c>
      <c r="W13" s="37">
        <f>V13/$A$59</f>
        <v>76.599999999999994</v>
      </c>
      <c r="X13" s="38">
        <v>77.599999999999994</v>
      </c>
      <c r="Y13" s="39">
        <v>1</v>
      </c>
      <c r="Z13" s="40">
        <f>Y13</f>
        <v>1</v>
      </c>
      <c r="AA13" s="41"/>
      <c r="AB13" s="42"/>
    </row>
    <row r="14" spans="1:28" s="1" customFormat="1" ht="28.5">
      <c r="B14" s="43">
        <v>2</v>
      </c>
      <c r="C14" s="44">
        <v>13</v>
      </c>
      <c r="D14" s="45" t="s">
        <v>31</v>
      </c>
      <c r="E14" s="46" t="s">
        <v>9</v>
      </c>
      <c r="F14" s="46"/>
      <c r="G14" s="46" t="s">
        <v>7</v>
      </c>
      <c r="H14" s="46"/>
      <c r="I14" s="46"/>
      <c r="J14" s="46" t="s">
        <v>34</v>
      </c>
      <c r="K14" s="47"/>
      <c r="L14" s="56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48">
        <f>SUM(L14:T14)</f>
        <v>0</v>
      </c>
      <c r="V14" s="49">
        <v>1.5763888888888886E-2</v>
      </c>
      <c r="W14" s="50">
        <f>V14/$A$59</f>
        <v>90.799999999999983</v>
      </c>
      <c r="X14" s="51">
        <v>90.8</v>
      </c>
      <c r="Y14" s="52">
        <v>2</v>
      </c>
      <c r="Z14" s="53">
        <f>X14/X13</f>
        <v>1.1701030927835052</v>
      </c>
      <c r="AA14" s="54"/>
      <c r="AB14" s="55"/>
    </row>
    <row r="15" spans="1:28" s="1" customFormat="1" ht="28.5">
      <c r="B15" s="43">
        <v>3</v>
      </c>
      <c r="C15" s="44">
        <v>12</v>
      </c>
      <c r="D15" s="45" t="s">
        <v>32</v>
      </c>
      <c r="E15" s="46" t="s">
        <v>9</v>
      </c>
      <c r="F15" s="46"/>
      <c r="G15" s="46" t="s">
        <v>7</v>
      </c>
      <c r="H15" s="46"/>
      <c r="I15" s="46"/>
      <c r="J15" s="46" t="s">
        <v>34</v>
      </c>
      <c r="K15" s="47"/>
      <c r="L15" s="56">
        <v>3</v>
      </c>
      <c r="M15" s="57">
        <v>10</v>
      </c>
      <c r="N15" s="57">
        <v>3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48">
        <f>SUM(L15:T15)</f>
        <v>16</v>
      </c>
      <c r="V15" s="49">
        <v>1.3819444444444445E-2</v>
      </c>
      <c r="W15" s="50">
        <f>V15/$A$59</f>
        <v>79.599999999999994</v>
      </c>
      <c r="X15" s="51">
        <f>W15+U15</f>
        <v>95.6</v>
      </c>
      <c r="Y15" s="52">
        <v>3</v>
      </c>
      <c r="Z15" s="53">
        <f>X15/X13</f>
        <v>1.231958762886598</v>
      </c>
      <c r="AA15" s="54"/>
      <c r="AB15" s="55"/>
    </row>
    <row r="16" spans="1:28" s="1" customFormat="1" ht="29.25" thickBot="1">
      <c r="B16" s="58">
        <v>4</v>
      </c>
      <c r="C16" s="44">
        <v>26</v>
      </c>
      <c r="D16" s="59" t="s">
        <v>33</v>
      </c>
      <c r="E16" s="46" t="s">
        <v>12</v>
      </c>
      <c r="F16" s="46"/>
      <c r="G16" s="46" t="s">
        <v>7</v>
      </c>
      <c r="H16" s="46"/>
      <c r="I16" s="46"/>
      <c r="J16" s="46" t="s">
        <v>34</v>
      </c>
      <c r="K16" s="47"/>
      <c r="L16" s="60">
        <v>3</v>
      </c>
      <c r="M16" s="61">
        <v>3</v>
      </c>
      <c r="N16" s="61">
        <v>3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2">
        <f>SUM(L16:T16)</f>
        <v>9</v>
      </c>
      <c r="V16" s="63">
        <v>1.5659722222222224E-2</v>
      </c>
      <c r="W16" s="64">
        <f>V16/$A$59</f>
        <v>90.2</v>
      </c>
      <c r="X16" s="65">
        <f>W16+U16</f>
        <v>99.2</v>
      </c>
      <c r="Y16" s="66">
        <v>4</v>
      </c>
      <c r="Z16" s="67">
        <f>X16/X13</f>
        <v>1.2783505154639176</v>
      </c>
      <c r="AA16" s="68"/>
      <c r="AB16" s="69"/>
    </row>
    <row r="17" spans="2:28" ht="15" customHeight="1">
      <c r="B17" s="107" t="s">
        <v>49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2:28"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20" spans="2:28">
      <c r="B20" s="106" t="s">
        <v>50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2:28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2:28">
      <c r="B22" s="106" t="s">
        <v>51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</row>
    <row r="59" spans="1:1">
      <c r="A59" s="6">
        <v>1.7361111111111112E-4</v>
      </c>
    </row>
  </sheetData>
  <sortState ref="B2:AG5">
    <sortCondition ref="X2:X5"/>
  </sortState>
  <mergeCells count="20">
    <mergeCell ref="B1:AB2"/>
    <mergeCell ref="B9:AB9"/>
    <mergeCell ref="L11:U11"/>
    <mergeCell ref="B11:B12"/>
    <mergeCell ref="C11:C12"/>
    <mergeCell ref="D11:D12"/>
    <mergeCell ref="E11:E12"/>
    <mergeCell ref="J11:J12"/>
    <mergeCell ref="B4:AB4"/>
    <mergeCell ref="T5:AB5"/>
    <mergeCell ref="B6:AB6"/>
    <mergeCell ref="B7:AB7"/>
    <mergeCell ref="B8:AB8"/>
    <mergeCell ref="B5:D5"/>
    <mergeCell ref="B22:S22"/>
    <mergeCell ref="B17:AB18"/>
    <mergeCell ref="B20:S20"/>
    <mergeCell ref="A11:A12"/>
    <mergeCell ref="V11:AA11"/>
    <mergeCell ref="AB11:AB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70"/>
  <sheetViews>
    <sheetView tabSelected="1" topLeftCell="B13" workbookViewId="0">
      <selection activeCell="M19" sqref="M19"/>
    </sheetView>
  </sheetViews>
  <sheetFormatPr defaultRowHeight="15"/>
  <cols>
    <col min="1" max="1" width="4.140625" customWidth="1"/>
    <col min="2" max="2" width="3.140625" bestFit="1" customWidth="1"/>
    <col min="3" max="3" width="6.85546875" customWidth="1"/>
    <col min="4" max="4" width="25.7109375" customWidth="1"/>
    <col min="5" max="5" width="19.5703125" customWidth="1"/>
    <col min="6" max="9" width="0" hidden="1" customWidth="1"/>
    <col min="10" max="10" width="18" customWidth="1"/>
    <col min="11" max="11" width="0" hidden="1" customWidth="1"/>
    <col min="12" max="12" width="4.7109375" bestFit="1" customWidth="1"/>
    <col min="13" max="17" width="5.140625" bestFit="1" customWidth="1"/>
    <col min="18" max="18" width="5.140625" customWidth="1"/>
    <col min="19" max="19" width="5.140625" bestFit="1" customWidth="1"/>
    <col min="20" max="21" width="5.140625" customWidth="1"/>
    <col min="23" max="23" width="8.5703125" customWidth="1"/>
    <col min="24" max="24" width="8.28515625" customWidth="1"/>
    <col min="27" max="27" width="10.28515625" bestFit="1" customWidth="1"/>
    <col min="28" max="28" width="9.140625" customWidth="1"/>
  </cols>
  <sheetData>
    <row r="1" spans="1:29">
      <c r="B1" s="114" t="s">
        <v>69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</row>
    <row r="2" spans="1:29" ht="29.25" customHeight="1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</row>
    <row r="3" spans="1:29" ht="2.25" customHeight="1"/>
    <row r="4" spans="1:29" ht="48" customHeight="1" thickBot="1">
      <c r="B4" s="126" t="s">
        <v>70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</row>
    <row r="5" spans="1:29" ht="15.75" thickTop="1">
      <c r="B5" s="128" t="s">
        <v>26</v>
      </c>
      <c r="C5" s="128"/>
      <c r="D5" s="12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27" t="s">
        <v>34</v>
      </c>
      <c r="U5" s="127"/>
      <c r="V5" s="127"/>
      <c r="W5" s="127"/>
      <c r="X5" s="127"/>
      <c r="Y5" s="127"/>
      <c r="Z5" s="127"/>
      <c r="AA5" s="127"/>
      <c r="AB5" s="127"/>
      <c r="AC5" s="127"/>
    </row>
    <row r="6" spans="1:29" ht="18.75" customHeight="1">
      <c r="B6" s="116" t="s">
        <v>35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</row>
    <row r="7" spans="1:29" ht="15" customHeight="1">
      <c r="B7" s="116" t="s">
        <v>36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</row>
    <row r="8" spans="1:29" ht="18" customHeight="1">
      <c r="B8" s="116" t="s">
        <v>53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</row>
    <row r="9" spans="1:29" ht="18" customHeight="1">
      <c r="B9" s="116" t="s">
        <v>52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</row>
    <row r="10" spans="1:29" ht="15.75" thickBot="1"/>
    <row r="11" spans="1:29" ht="32.25" customHeight="1" thickBot="1">
      <c r="A11" s="108"/>
      <c r="B11" s="129" t="s">
        <v>27</v>
      </c>
      <c r="C11" s="131" t="s">
        <v>28</v>
      </c>
      <c r="D11" s="124" t="s">
        <v>29</v>
      </c>
      <c r="E11" s="124" t="s">
        <v>0</v>
      </c>
      <c r="F11" s="20"/>
      <c r="G11" s="20"/>
      <c r="H11" s="20"/>
      <c r="I11" s="20"/>
      <c r="J11" s="124" t="s">
        <v>39</v>
      </c>
      <c r="K11" s="21"/>
      <c r="L11" s="117" t="s">
        <v>41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9"/>
      <c r="W11" s="109" t="s">
        <v>43</v>
      </c>
      <c r="X11" s="110"/>
      <c r="Y11" s="110"/>
      <c r="Z11" s="110"/>
      <c r="AA11" s="110"/>
      <c r="AB11" s="111"/>
      <c r="AC11" s="112" t="s">
        <v>48</v>
      </c>
    </row>
    <row r="12" spans="1:29" s="8" customFormat="1" ht="116.25" customHeight="1" thickBot="1">
      <c r="A12" s="108"/>
      <c r="B12" s="130"/>
      <c r="C12" s="132"/>
      <c r="D12" s="125"/>
      <c r="E12" s="125"/>
      <c r="F12" s="22" t="s">
        <v>1</v>
      </c>
      <c r="G12" s="22" t="s">
        <v>2</v>
      </c>
      <c r="H12" s="22" t="s">
        <v>3</v>
      </c>
      <c r="I12" s="22" t="s">
        <v>4</v>
      </c>
      <c r="J12" s="125"/>
      <c r="K12" s="23" t="s">
        <v>5</v>
      </c>
      <c r="L12" s="100" t="s">
        <v>14</v>
      </c>
      <c r="M12" s="101" t="s">
        <v>15</v>
      </c>
      <c r="N12" s="101" t="s">
        <v>16</v>
      </c>
      <c r="O12" s="101" t="s">
        <v>17</v>
      </c>
      <c r="P12" s="101" t="s">
        <v>18</v>
      </c>
      <c r="Q12" s="101" t="s">
        <v>19</v>
      </c>
      <c r="R12" s="101" t="s">
        <v>20</v>
      </c>
      <c r="S12" s="101" t="s">
        <v>21</v>
      </c>
      <c r="T12" s="101" t="s">
        <v>22</v>
      </c>
      <c r="U12" s="102" t="s">
        <v>23</v>
      </c>
      <c r="V12" s="24" t="s">
        <v>40</v>
      </c>
      <c r="W12" s="93" t="s">
        <v>42</v>
      </c>
      <c r="X12" s="95" t="s">
        <v>44</v>
      </c>
      <c r="Y12" s="94" t="s">
        <v>45</v>
      </c>
      <c r="Z12" s="26" t="s">
        <v>25</v>
      </c>
      <c r="AA12" s="26" t="s">
        <v>46</v>
      </c>
      <c r="AB12" s="27" t="s">
        <v>47</v>
      </c>
      <c r="AC12" s="133"/>
    </row>
    <row r="13" spans="1:29" s="1" customFormat="1" ht="30">
      <c r="B13" s="28">
        <v>1</v>
      </c>
      <c r="C13" s="87">
        <v>15</v>
      </c>
      <c r="D13" s="81" t="s">
        <v>67</v>
      </c>
      <c r="E13" s="82" t="s">
        <v>68</v>
      </c>
      <c r="F13" s="75"/>
      <c r="G13" s="75"/>
      <c r="H13" s="75"/>
      <c r="I13" s="75"/>
      <c r="J13" s="75" t="s">
        <v>34</v>
      </c>
      <c r="K13" s="83"/>
      <c r="L13" s="79">
        <v>3</v>
      </c>
      <c r="M13" s="103">
        <v>0</v>
      </c>
      <c r="N13" s="103">
        <v>0</v>
      </c>
      <c r="O13" s="103">
        <v>0</v>
      </c>
      <c r="P13" s="103">
        <v>0</v>
      </c>
      <c r="Q13" s="103">
        <v>0</v>
      </c>
      <c r="R13" s="103">
        <v>3</v>
      </c>
      <c r="S13" s="103">
        <v>0</v>
      </c>
      <c r="T13" s="103">
        <v>0</v>
      </c>
      <c r="U13" s="104">
        <v>0</v>
      </c>
      <c r="V13" s="80">
        <f>SUM(L13:U13)</f>
        <v>6</v>
      </c>
      <c r="W13" s="89">
        <v>7.5000000000000006E-3</v>
      </c>
      <c r="X13" s="37">
        <v>43.2</v>
      </c>
      <c r="Y13" s="96">
        <f>X13+V13</f>
        <v>49.2</v>
      </c>
      <c r="Z13" s="16">
        <v>1</v>
      </c>
      <c r="AA13" s="70">
        <f>Y13/Y13</f>
        <v>1</v>
      </c>
      <c r="AB13" s="71"/>
      <c r="AC13" s="42"/>
    </row>
    <row r="14" spans="1:29" s="1" customFormat="1" ht="30">
      <c r="B14" s="43">
        <v>2</v>
      </c>
      <c r="C14" s="15">
        <v>16</v>
      </c>
      <c r="D14" s="5" t="s">
        <v>54</v>
      </c>
      <c r="E14" s="2" t="s">
        <v>68</v>
      </c>
      <c r="F14" s="46"/>
      <c r="G14" s="46"/>
      <c r="H14" s="46"/>
      <c r="I14" s="46"/>
      <c r="J14" s="46" t="s">
        <v>34</v>
      </c>
      <c r="K14" s="74"/>
      <c r="L14" s="11">
        <v>0</v>
      </c>
      <c r="M14" s="12">
        <v>0</v>
      </c>
      <c r="N14" s="12">
        <v>0</v>
      </c>
      <c r="O14" s="12">
        <v>0</v>
      </c>
      <c r="P14" s="12">
        <v>1</v>
      </c>
      <c r="Q14" s="12">
        <v>0</v>
      </c>
      <c r="R14" s="12">
        <v>0</v>
      </c>
      <c r="S14" s="12">
        <f>1+1</f>
        <v>2</v>
      </c>
      <c r="T14" s="12">
        <v>0</v>
      </c>
      <c r="U14" s="98">
        <v>0</v>
      </c>
      <c r="V14" s="9">
        <f>SUM(L14:U14)</f>
        <v>3</v>
      </c>
      <c r="W14" s="90">
        <v>9.2013888888888892E-3</v>
      </c>
      <c r="X14" s="50">
        <v>53</v>
      </c>
      <c r="Y14" s="97">
        <f>X14+V14</f>
        <v>56</v>
      </c>
      <c r="Z14" s="17">
        <v>2</v>
      </c>
      <c r="AA14" s="53">
        <f>Y14/$Y$13</f>
        <v>1.1382113821138211</v>
      </c>
      <c r="AB14" s="72"/>
      <c r="AC14" s="55"/>
    </row>
    <row r="15" spans="1:29" s="1" customFormat="1" ht="30">
      <c r="B15" s="43">
        <v>3</v>
      </c>
      <c r="C15" s="15">
        <v>17</v>
      </c>
      <c r="D15" s="5" t="s">
        <v>55</v>
      </c>
      <c r="E15" s="2" t="s">
        <v>68</v>
      </c>
      <c r="F15" s="46"/>
      <c r="G15" s="46"/>
      <c r="H15" s="46"/>
      <c r="I15" s="46"/>
      <c r="J15" s="46" t="s">
        <v>34</v>
      </c>
      <c r="K15" s="74"/>
      <c r="L15" s="11">
        <v>3</v>
      </c>
      <c r="M15" s="12">
        <v>3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98">
        <v>0</v>
      </c>
      <c r="V15" s="9">
        <f>SUM(L15:U15)</f>
        <v>6</v>
      </c>
      <c r="W15" s="90">
        <v>1.1099537037037038E-2</v>
      </c>
      <c r="X15" s="50">
        <v>63.93</v>
      </c>
      <c r="Y15" s="97">
        <f t="shared" ref="Y15:Y26" si="0">X15+V15</f>
        <v>69.930000000000007</v>
      </c>
      <c r="Z15" s="17">
        <v>3</v>
      </c>
      <c r="AA15" s="53">
        <f t="shared" ref="AA15:AA26" si="1">Y15/$Y$13</f>
        <v>1.4213414634146342</v>
      </c>
      <c r="AB15" s="72"/>
      <c r="AC15" s="55"/>
    </row>
    <row r="16" spans="1:29" s="1" customFormat="1" ht="30">
      <c r="B16" s="43">
        <v>4</v>
      </c>
      <c r="C16" s="15">
        <v>25</v>
      </c>
      <c r="D16" s="5" t="s">
        <v>56</v>
      </c>
      <c r="E16" s="2" t="s">
        <v>12</v>
      </c>
      <c r="F16" s="46"/>
      <c r="G16" s="46"/>
      <c r="H16" s="46"/>
      <c r="I16" s="46"/>
      <c r="J16" s="46" t="s">
        <v>34</v>
      </c>
      <c r="K16" s="74"/>
      <c r="L16" s="11">
        <v>5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98">
        <v>0</v>
      </c>
      <c r="V16" s="9">
        <f>SUM(L16:U16)</f>
        <v>5</v>
      </c>
      <c r="W16" s="90">
        <v>1.306712962962963E-2</v>
      </c>
      <c r="X16" s="50">
        <v>75.27</v>
      </c>
      <c r="Y16" s="97">
        <f t="shared" si="0"/>
        <v>80.27</v>
      </c>
      <c r="Z16" s="17">
        <v>4</v>
      </c>
      <c r="AA16" s="53">
        <f t="shared" si="1"/>
        <v>1.6315040650406503</v>
      </c>
      <c r="AB16" s="72"/>
      <c r="AC16" s="55"/>
    </row>
    <row r="17" spans="2:29" s="1" customFormat="1" ht="30">
      <c r="B17" s="43">
        <v>5</v>
      </c>
      <c r="C17" s="15">
        <v>21</v>
      </c>
      <c r="D17" s="4" t="s">
        <v>57</v>
      </c>
      <c r="E17" s="2" t="s">
        <v>68</v>
      </c>
      <c r="F17" s="46"/>
      <c r="G17" s="46"/>
      <c r="H17" s="46"/>
      <c r="I17" s="46"/>
      <c r="J17" s="46" t="s">
        <v>34</v>
      </c>
      <c r="K17" s="74"/>
      <c r="L17" s="11">
        <v>3</v>
      </c>
      <c r="M17" s="12">
        <v>3</v>
      </c>
      <c r="N17" s="12">
        <v>3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98">
        <v>0</v>
      </c>
      <c r="V17" s="9">
        <f t="shared" ref="V17:V27" si="2">SUM(L17:T17)</f>
        <v>9</v>
      </c>
      <c r="W17" s="90">
        <v>1.2534722222222223E-2</v>
      </c>
      <c r="X17" s="50">
        <v>72.2</v>
      </c>
      <c r="Y17" s="97">
        <f t="shared" si="0"/>
        <v>81.2</v>
      </c>
      <c r="Z17" s="17">
        <v>5</v>
      </c>
      <c r="AA17" s="53">
        <f t="shared" si="1"/>
        <v>1.6504065040650406</v>
      </c>
      <c r="AB17" s="72"/>
      <c r="AC17" s="55"/>
    </row>
    <row r="18" spans="2:29" s="1" customFormat="1" ht="30">
      <c r="B18" s="43">
        <v>6</v>
      </c>
      <c r="C18" s="15">
        <v>11</v>
      </c>
      <c r="D18" s="5" t="s">
        <v>58</v>
      </c>
      <c r="E18" s="3" t="s">
        <v>6</v>
      </c>
      <c r="F18" s="46"/>
      <c r="G18" s="46"/>
      <c r="H18" s="46"/>
      <c r="I18" s="46"/>
      <c r="J18" s="46" t="s">
        <v>34</v>
      </c>
      <c r="K18" s="74"/>
      <c r="L18" s="11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98">
        <v>0</v>
      </c>
      <c r="V18" s="9">
        <f>SUM(L18:U18)</f>
        <v>0</v>
      </c>
      <c r="W18" s="91">
        <v>1.8541666666666668E-2</v>
      </c>
      <c r="X18" s="50">
        <v>106.8</v>
      </c>
      <c r="Y18" s="97">
        <f t="shared" si="0"/>
        <v>106.8</v>
      </c>
      <c r="Z18" s="17" t="s">
        <v>8</v>
      </c>
      <c r="AA18" s="53">
        <f t="shared" si="1"/>
        <v>2.1707317073170729</v>
      </c>
      <c r="AB18" s="72"/>
      <c r="AC18" s="55"/>
    </row>
    <row r="19" spans="2:29" s="1" customFormat="1" ht="30">
      <c r="B19" s="43">
        <v>7</v>
      </c>
      <c r="C19" s="15">
        <v>14</v>
      </c>
      <c r="D19" s="5" t="s">
        <v>59</v>
      </c>
      <c r="E19" s="2" t="s">
        <v>9</v>
      </c>
      <c r="F19" s="46"/>
      <c r="G19" s="46"/>
      <c r="H19" s="46"/>
      <c r="I19" s="46"/>
      <c r="J19" s="46" t="s">
        <v>34</v>
      </c>
      <c r="K19" s="74"/>
      <c r="L19" s="11">
        <v>3</v>
      </c>
      <c r="M19" s="134">
        <v>1</v>
      </c>
      <c r="N19" s="12">
        <v>5</v>
      </c>
      <c r="O19" s="12">
        <v>3</v>
      </c>
      <c r="P19" s="12">
        <v>1</v>
      </c>
      <c r="Q19" s="12">
        <v>3</v>
      </c>
      <c r="R19" s="7">
        <v>0</v>
      </c>
      <c r="S19" s="12">
        <v>0</v>
      </c>
      <c r="T19" s="12">
        <v>0</v>
      </c>
      <c r="U19" s="98">
        <v>0</v>
      </c>
      <c r="V19" s="9">
        <f t="shared" si="2"/>
        <v>16</v>
      </c>
      <c r="W19" s="90">
        <v>2.0428240740740743E-2</v>
      </c>
      <c r="X19" s="50">
        <v>117.67</v>
      </c>
      <c r="Y19" s="97">
        <f t="shared" si="0"/>
        <v>133.67000000000002</v>
      </c>
      <c r="Z19" s="17">
        <v>6</v>
      </c>
      <c r="AA19" s="53">
        <f t="shared" si="1"/>
        <v>2.7168699186991874</v>
      </c>
      <c r="AB19" s="72"/>
      <c r="AC19" s="55"/>
    </row>
    <row r="20" spans="2:29" s="1" customFormat="1" ht="30">
      <c r="B20" s="43">
        <v>8</v>
      </c>
      <c r="C20" s="15">
        <v>23</v>
      </c>
      <c r="D20" s="5" t="s">
        <v>60</v>
      </c>
      <c r="E20" s="3" t="s">
        <v>11</v>
      </c>
      <c r="F20" s="46"/>
      <c r="G20" s="46"/>
      <c r="H20" s="46"/>
      <c r="I20" s="46"/>
      <c r="J20" s="46" t="s">
        <v>34</v>
      </c>
      <c r="K20" s="74"/>
      <c r="L20" s="11">
        <v>0</v>
      </c>
      <c r="M20" s="12">
        <f>3+3</f>
        <v>6</v>
      </c>
      <c r="N20" s="12">
        <v>0</v>
      </c>
      <c r="O20" s="12">
        <v>0</v>
      </c>
      <c r="P20" s="12">
        <f>5+5</f>
        <v>10</v>
      </c>
      <c r="Q20" s="12">
        <v>0</v>
      </c>
      <c r="R20" s="12">
        <v>0</v>
      </c>
      <c r="S20" s="12">
        <f>10+10+1</f>
        <v>21</v>
      </c>
      <c r="T20" s="12">
        <v>0</v>
      </c>
      <c r="U20" s="98">
        <v>0</v>
      </c>
      <c r="V20" s="9">
        <f>SUM(L20:U20)</f>
        <v>37</v>
      </c>
      <c r="W20" s="91">
        <v>1.8298611111111113E-2</v>
      </c>
      <c r="X20" s="50">
        <v>105.4</v>
      </c>
      <c r="Y20" s="97">
        <f t="shared" si="0"/>
        <v>142.4</v>
      </c>
      <c r="Z20" s="17">
        <v>7</v>
      </c>
      <c r="AA20" s="53">
        <f t="shared" si="1"/>
        <v>2.8943089430894307</v>
      </c>
      <c r="AB20" s="72"/>
      <c r="AC20" s="55"/>
    </row>
    <row r="21" spans="2:29" s="1" customFormat="1" ht="30">
      <c r="B21" s="43">
        <v>9</v>
      </c>
      <c r="C21" s="15">
        <v>27</v>
      </c>
      <c r="D21" s="77" t="s">
        <v>66</v>
      </c>
      <c r="E21" s="2" t="s">
        <v>10</v>
      </c>
      <c r="F21" s="46"/>
      <c r="G21" s="46"/>
      <c r="H21" s="46"/>
      <c r="I21" s="46"/>
      <c r="J21" s="46" t="s">
        <v>34</v>
      </c>
      <c r="K21" s="74"/>
      <c r="L21" s="11">
        <v>3</v>
      </c>
      <c r="M21" s="12">
        <v>1</v>
      </c>
      <c r="N21" s="12">
        <v>3</v>
      </c>
      <c r="O21" s="12">
        <v>0</v>
      </c>
      <c r="P21" s="12">
        <v>0</v>
      </c>
      <c r="Q21" s="12">
        <v>0</v>
      </c>
      <c r="R21" s="12">
        <v>3</v>
      </c>
      <c r="S21" s="12">
        <v>0</v>
      </c>
      <c r="T21" s="12">
        <v>0</v>
      </c>
      <c r="U21" s="12">
        <v>200</v>
      </c>
      <c r="V21" s="9">
        <f t="shared" ref="V21:V26" si="3">SUM(L21:U21)</f>
        <v>210</v>
      </c>
      <c r="W21" s="90">
        <v>2.0844907407407406E-2</v>
      </c>
      <c r="X21" s="50">
        <v>120.07</v>
      </c>
      <c r="Y21" s="97">
        <f t="shared" si="0"/>
        <v>330.07</v>
      </c>
      <c r="Z21" s="17">
        <v>8</v>
      </c>
      <c r="AA21" s="53">
        <f t="shared" si="1"/>
        <v>6.7087398373983733</v>
      </c>
      <c r="AB21" s="72"/>
      <c r="AC21" s="55"/>
    </row>
    <row r="22" spans="2:29" s="1" customFormat="1" ht="30">
      <c r="B22" s="43">
        <v>10</v>
      </c>
      <c r="C22" s="15">
        <v>29</v>
      </c>
      <c r="D22" s="5" t="s">
        <v>61</v>
      </c>
      <c r="E22" s="2" t="s">
        <v>10</v>
      </c>
      <c r="F22" s="46"/>
      <c r="G22" s="46"/>
      <c r="H22" s="46"/>
      <c r="I22" s="46"/>
      <c r="J22" s="46" t="s">
        <v>34</v>
      </c>
      <c r="K22" s="74"/>
      <c r="L22" s="11">
        <v>3</v>
      </c>
      <c r="M22" s="12">
        <v>3</v>
      </c>
      <c r="N22" s="12">
        <v>3</v>
      </c>
      <c r="O22" s="12">
        <v>3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200</v>
      </c>
      <c r="V22" s="9">
        <f t="shared" si="3"/>
        <v>212</v>
      </c>
      <c r="W22" s="90">
        <v>2.0844907407407406E-2</v>
      </c>
      <c r="X22" s="50">
        <v>120.07</v>
      </c>
      <c r="Y22" s="97">
        <f t="shared" si="0"/>
        <v>332.07</v>
      </c>
      <c r="Z22" s="17">
        <v>9</v>
      </c>
      <c r="AA22" s="53">
        <f t="shared" si="1"/>
        <v>6.7493902439024387</v>
      </c>
      <c r="AB22" s="72"/>
      <c r="AC22" s="55"/>
    </row>
    <row r="23" spans="2:29" s="1" customFormat="1" ht="30">
      <c r="B23" s="43">
        <v>11</v>
      </c>
      <c r="C23" s="15">
        <v>31</v>
      </c>
      <c r="D23" s="5" t="s">
        <v>62</v>
      </c>
      <c r="E23" s="2" t="s">
        <v>10</v>
      </c>
      <c r="F23" s="46"/>
      <c r="G23" s="46"/>
      <c r="H23" s="46"/>
      <c r="I23" s="46"/>
      <c r="J23" s="46" t="s">
        <v>34</v>
      </c>
      <c r="K23" s="74"/>
      <c r="L23" s="11">
        <f>3+3</f>
        <v>6</v>
      </c>
      <c r="M23" s="12">
        <v>0</v>
      </c>
      <c r="N23" s="12">
        <v>3</v>
      </c>
      <c r="O23" s="12">
        <v>10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200</v>
      </c>
      <c r="V23" s="9">
        <f t="shared" si="3"/>
        <v>219</v>
      </c>
      <c r="W23" s="90">
        <v>2.0844907407407406E-2</v>
      </c>
      <c r="X23" s="50">
        <v>120.07</v>
      </c>
      <c r="Y23" s="97">
        <f t="shared" si="0"/>
        <v>339.07</v>
      </c>
      <c r="Z23" s="17">
        <v>10</v>
      </c>
      <c r="AA23" s="53">
        <f t="shared" si="1"/>
        <v>6.8916666666666657</v>
      </c>
      <c r="AB23" s="72"/>
      <c r="AC23" s="55"/>
    </row>
    <row r="24" spans="2:29" s="1" customFormat="1" ht="30">
      <c r="B24" s="43">
        <v>12</v>
      </c>
      <c r="C24" s="15">
        <v>19</v>
      </c>
      <c r="D24" s="5" t="s">
        <v>71</v>
      </c>
      <c r="E24" s="2" t="s">
        <v>10</v>
      </c>
      <c r="F24" s="46"/>
      <c r="G24" s="46"/>
      <c r="H24" s="46"/>
      <c r="I24" s="46"/>
      <c r="J24" s="46" t="s">
        <v>34</v>
      </c>
      <c r="K24" s="74"/>
      <c r="L24" s="11">
        <v>0</v>
      </c>
      <c r="M24" s="12">
        <v>0</v>
      </c>
      <c r="N24" s="12">
        <f>3+3</f>
        <v>6</v>
      </c>
      <c r="O24" s="12">
        <v>5</v>
      </c>
      <c r="P24" s="12">
        <v>0</v>
      </c>
      <c r="Q24" s="12">
        <v>10</v>
      </c>
      <c r="R24" s="12">
        <v>0</v>
      </c>
      <c r="S24" s="12">
        <v>0</v>
      </c>
      <c r="T24" s="12">
        <v>0</v>
      </c>
      <c r="U24" s="12">
        <v>200</v>
      </c>
      <c r="V24" s="9">
        <f t="shared" si="3"/>
        <v>221</v>
      </c>
      <c r="W24" s="90">
        <v>2.0844907407407406E-2</v>
      </c>
      <c r="X24" s="50">
        <v>120.07</v>
      </c>
      <c r="Y24" s="97">
        <f t="shared" si="0"/>
        <v>341.07</v>
      </c>
      <c r="Z24" s="17">
        <v>11</v>
      </c>
      <c r="AA24" s="53">
        <f t="shared" si="1"/>
        <v>6.9323170731707311</v>
      </c>
      <c r="AB24" s="72"/>
      <c r="AC24" s="55"/>
    </row>
    <row r="25" spans="2:29" s="1" customFormat="1" ht="28.5" customHeight="1">
      <c r="B25" s="43">
        <v>13</v>
      </c>
      <c r="C25" s="15">
        <v>24</v>
      </c>
      <c r="D25" s="5" t="s">
        <v>63</v>
      </c>
      <c r="E25" s="2" t="s">
        <v>12</v>
      </c>
      <c r="F25" s="46"/>
      <c r="G25" s="46"/>
      <c r="H25" s="46"/>
      <c r="I25" s="46"/>
      <c r="J25" s="46" t="s">
        <v>34</v>
      </c>
      <c r="K25" s="74"/>
      <c r="L25" s="11">
        <v>3</v>
      </c>
      <c r="M25" s="99">
        <v>5</v>
      </c>
      <c r="N25" s="12">
        <v>3</v>
      </c>
      <c r="O25" s="12">
        <v>3</v>
      </c>
      <c r="P25" s="12">
        <v>3</v>
      </c>
      <c r="Q25" s="12">
        <v>1</v>
      </c>
      <c r="R25" s="12">
        <v>5</v>
      </c>
      <c r="S25" s="7">
        <v>0</v>
      </c>
      <c r="T25" s="12">
        <v>0</v>
      </c>
      <c r="U25" s="12">
        <v>200</v>
      </c>
      <c r="V25" s="9">
        <f t="shared" si="3"/>
        <v>223</v>
      </c>
      <c r="W25" s="90">
        <v>2.0844907407407406E-2</v>
      </c>
      <c r="X25" s="50">
        <v>120.07</v>
      </c>
      <c r="Y25" s="97">
        <f t="shared" si="0"/>
        <v>343.07</v>
      </c>
      <c r="Z25" s="17">
        <v>12</v>
      </c>
      <c r="AA25" s="53">
        <f t="shared" si="1"/>
        <v>6.9729674796747965</v>
      </c>
      <c r="AB25" s="72"/>
      <c r="AC25" s="55"/>
    </row>
    <row r="26" spans="2:29" s="1" customFormat="1" ht="30">
      <c r="B26" s="43">
        <v>14</v>
      </c>
      <c r="C26" s="15">
        <v>22</v>
      </c>
      <c r="D26" s="5" t="s">
        <v>64</v>
      </c>
      <c r="E26" s="2" t="s">
        <v>11</v>
      </c>
      <c r="F26" s="46"/>
      <c r="G26" s="46"/>
      <c r="H26" s="46"/>
      <c r="I26" s="46"/>
      <c r="J26" s="46" t="s">
        <v>34</v>
      </c>
      <c r="K26" s="74"/>
      <c r="L26" s="11">
        <v>3</v>
      </c>
      <c r="M26" s="7">
        <v>5</v>
      </c>
      <c r="N26" s="12">
        <v>3</v>
      </c>
      <c r="O26" s="12">
        <v>3</v>
      </c>
      <c r="P26" s="12">
        <v>3</v>
      </c>
      <c r="Q26" s="12">
        <v>20</v>
      </c>
      <c r="R26" s="12">
        <v>0</v>
      </c>
      <c r="S26" s="12">
        <v>0</v>
      </c>
      <c r="T26" s="12">
        <v>0</v>
      </c>
      <c r="U26" s="12">
        <v>200</v>
      </c>
      <c r="V26" s="9">
        <f t="shared" si="3"/>
        <v>237</v>
      </c>
      <c r="W26" s="90">
        <v>2.0844907407407406E-2</v>
      </c>
      <c r="X26" s="50">
        <v>120.07</v>
      </c>
      <c r="Y26" s="97">
        <f t="shared" si="0"/>
        <v>357.07</v>
      </c>
      <c r="Z26" s="17">
        <v>13</v>
      </c>
      <c r="AA26" s="53">
        <f t="shared" si="1"/>
        <v>7.2575203252032514</v>
      </c>
      <c r="AB26" s="72"/>
      <c r="AC26" s="55"/>
    </row>
    <row r="27" spans="2:29" s="1" customFormat="1" ht="30.75" thickBot="1">
      <c r="B27" s="58">
        <v>15</v>
      </c>
      <c r="C27" s="88">
        <v>28</v>
      </c>
      <c r="D27" s="84" t="s">
        <v>65</v>
      </c>
      <c r="E27" s="85" t="s">
        <v>10</v>
      </c>
      <c r="F27" s="76"/>
      <c r="G27" s="76"/>
      <c r="H27" s="76"/>
      <c r="I27" s="76"/>
      <c r="J27" s="76" t="s">
        <v>34</v>
      </c>
      <c r="K27" s="86"/>
      <c r="L27" s="13">
        <v>1</v>
      </c>
      <c r="M27" s="14">
        <v>0</v>
      </c>
      <c r="N27" s="14">
        <v>3</v>
      </c>
      <c r="O27" s="14">
        <f>10+10</f>
        <v>20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05">
        <v>0</v>
      </c>
      <c r="V27" s="10">
        <f t="shared" si="2"/>
        <v>24</v>
      </c>
      <c r="W27" s="92" t="s">
        <v>24</v>
      </c>
      <c r="X27" s="64" t="s">
        <v>24</v>
      </c>
      <c r="Y27" s="78" t="s">
        <v>24</v>
      </c>
      <c r="Z27" s="18">
        <v>14</v>
      </c>
      <c r="AA27" s="67"/>
      <c r="AB27" s="73"/>
      <c r="AC27" s="69"/>
    </row>
    <row r="28" spans="2:29" ht="15" customHeight="1">
      <c r="B28" s="107" t="s">
        <v>49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</row>
    <row r="29" spans="2:29"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</row>
    <row r="31" spans="2:29">
      <c r="B31" s="106" t="s">
        <v>50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</row>
    <row r="32" spans="2:29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2:19">
      <c r="B33" s="106" t="s">
        <v>51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70" spans="1:1">
      <c r="A70" s="6">
        <v>1.7361111111111112E-4</v>
      </c>
    </row>
  </sheetData>
  <mergeCells count="20">
    <mergeCell ref="B7:AC7"/>
    <mergeCell ref="B8:AC8"/>
    <mergeCell ref="B9:AC9"/>
    <mergeCell ref="J11:J12"/>
    <mergeCell ref="L11:V11"/>
    <mergeCell ref="W11:AB11"/>
    <mergeCell ref="AC11:AC12"/>
    <mergeCell ref="B6:AC6"/>
    <mergeCell ref="B1:AC2"/>
    <mergeCell ref="B4:AC4"/>
    <mergeCell ref="B5:D5"/>
    <mergeCell ref="T5:AC5"/>
    <mergeCell ref="B28:AC29"/>
    <mergeCell ref="B31:S31"/>
    <mergeCell ref="B33:S33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мм</vt:lpstr>
      <vt:lpstr>мж</vt:lpstr>
    </vt:vector>
  </TitlesOfParts>
  <Company>HomeLab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Алекс</cp:lastModifiedBy>
  <cp:lastPrinted>2014-12-05T11:05:11Z</cp:lastPrinted>
  <dcterms:created xsi:type="dcterms:W3CDTF">2014-12-03T12:16:34Z</dcterms:created>
  <dcterms:modified xsi:type="dcterms:W3CDTF">2014-12-07T18:08:00Z</dcterms:modified>
</cp:coreProperties>
</file>