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туризм 2015\залинг 21 ноября\"/>
    </mc:Choice>
  </mc:AlternateContent>
  <bookViews>
    <workbookView xWindow="0" yWindow="0" windowWidth="20010" windowHeight="9210" activeTab="2"/>
  </bookViews>
  <sheets>
    <sheet name="мм" sheetId="1" r:id="rId1"/>
    <sheet name="мж" sheetId="2" r:id="rId2"/>
    <sheet name="командные результаты" sheetId="5" r:id="rId3"/>
  </sheets>
  <calcPr calcId="152511" iterateDelta="1E-4"/>
</workbook>
</file>

<file path=xl/calcChain.xml><?xml version="1.0" encoding="utf-8"?>
<calcChain xmlns="http://schemas.openxmlformats.org/spreadsheetml/2006/main">
  <c r="C23" i="5" l="1"/>
  <c r="C24" i="5"/>
  <c r="C22" i="5"/>
  <c r="C21" i="5"/>
  <c r="C20" i="5"/>
  <c r="S35" i="2" l="1"/>
  <c r="T35" i="2" s="1"/>
  <c r="P35" i="2"/>
  <c r="S34" i="2"/>
  <c r="T34" i="2" s="1"/>
  <c r="V34" i="2" s="1"/>
  <c r="P34" i="2"/>
  <c r="U33" i="2"/>
  <c r="S33" i="2"/>
  <c r="T33" i="2" s="1"/>
  <c r="O33" i="2"/>
  <c r="M33" i="2"/>
  <c r="P33" i="2" s="1"/>
  <c r="U32" i="2"/>
  <c r="T32" i="2"/>
  <c r="S32" i="2"/>
  <c r="P32" i="2"/>
  <c r="O32" i="2"/>
  <c r="U31" i="2"/>
  <c r="S31" i="2"/>
  <c r="T31" i="2" s="1"/>
  <c r="O31" i="2"/>
  <c r="P31" i="2" s="1"/>
  <c r="M31" i="2"/>
  <c r="U30" i="2"/>
  <c r="S30" i="2"/>
  <c r="T30" i="2" s="1"/>
  <c r="O30" i="2"/>
  <c r="P30" i="2" s="1"/>
  <c r="M30" i="2"/>
  <c r="U29" i="2"/>
  <c r="S29" i="2"/>
  <c r="T29" i="2" s="1"/>
  <c r="O29" i="2"/>
  <c r="P29" i="2" s="1"/>
  <c r="U28" i="2"/>
  <c r="T28" i="2"/>
  <c r="S28" i="2"/>
  <c r="P28" i="2"/>
  <c r="O28" i="2"/>
  <c r="U27" i="2"/>
  <c r="S27" i="2"/>
  <c r="T27" i="2" s="1"/>
  <c r="O27" i="2"/>
  <c r="P27" i="2" s="1"/>
  <c r="M27" i="2"/>
  <c r="U26" i="2"/>
  <c r="S26" i="2"/>
  <c r="T26" i="2" s="1"/>
  <c r="O26" i="2"/>
  <c r="M26" i="2"/>
  <c r="U25" i="2"/>
  <c r="S25" i="2"/>
  <c r="T25" i="2" s="1"/>
  <c r="O25" i="2"/>
  <c r="P25" i="2" s="1"/>
  <c r="U24" i="2"/>
  <c r="S24" i="2"/>
  <c r="T24" i="2" s="1"/>
  <c r="O24" i="2"/>
  <c r="P24" i="2" s="1"/>
  <c r="U23" i="2"/>
  <c r="S23" i="2"/>
  <c r="T23" i="2" s="1"/>
  <c r="O23" i="2"/>
  <c r="P23" i="2" s="1"/>
  <c r="U22" i="2"/>
  <c r="S22" i="2"/>
  <c r="T22" i="2" s="1"/>
  <c r="O22" i="2"/>
  <c r="P22" i="2" s="1"/>
  <c r="U21" i="2"/>
  <c r="S21" i="2"/>
  <c r="T21" i="2" s="1"/>
  <c r="O21" i="2"/>
  <c r="M21" i="2"/>
  <c r="U20" i="2"/>
  <c r="S20" i="2"/>
  <c r="T20" i="2" s="1"/>
  <c r="O20" i="2"/>
  <c r="P20" i="2" s="1"/>
  <c r="U19" i="2"/>
  <c r="S19" i="2"/>
  <c r="T19" i="2" s="1"/>
  <c r="O19" i="2"/>
  <c r="P19" i="2" s="1"/>
  <c r="U18" i="2"/>
  <c r="S18" i="2"/>
  <c r="T18" i="2" s="1"/>
  <c r="O18" i="2"/>
  <c r="P18" i="2" s="1"/>
  <c r="U17" i="2"/>
  <c r="S17" i="2"/>
  <c r="T17" i="2" s="1"/>
  <c r="O17" i="2"/>
  <c r="P17" i="2" s="1"/>
  <c r="U23" i="1"/>
  <c r="S23" i="1"/>
  <c r="T23" i="1" s="1"/>
  <c r="O23" i="1"/>
  <c r="P23" i="1" s="1"/>
  <c r="U22" i="1"/>
  <c r="S22" i="1"/>
  <c r="T22" i="1" s="1"/>
  <c r="O22" i="1"/>
  <c r="P22" i="1" s="1"/>
  <c r="V22" i="1" s="1"/>
  <c r="U21" i="1"/>
  <c r="S21" i="1"/>
  <c r="T21" i="1" s="1"/>
  <c r="O21" i="1"/>
  <c r="P21" i="1" s="1"/>
  <c r="U20" i="1"/>
  <c r="S20" i="1"/>
  <c r="T20" i="1" s="1"/>
  <c r="O20" i="1"/>
  <c r="P20" i="1" s="1"/>
  <c r="V20" i="1" s="1"/>
  <c r="U19" i="1"/>
  <c r="S19" i="1"/>
  <c r="T19" i="1" s="1"/>
  <c r="O19" i="1"/>
  <c r="P19" i="1" s="1"/>
  <c r="U18" i="1"/>
  <c r="S18" i="1"/>
  <c r="T18" i="1" s="1"/>
  <c r="O18" i="1"/>
  <c r="P18" i="1" s="1"/>
  <c r="V18" i="1" s="1"/>
  <c r="U17" i="1"/>
  <c r="S17" i="1"/>
  <c r="T17" i="1" s="1"/>
  <c r="O17" i="1"/>
  <c r="P17" i="1" s="1"/>
  <c r="U16" i="1"/>
  <c r="S16" i="1"/>
  <c r="T16" i="1" s="1"/>
  <c r="O16" i="1"/>
  <c r="P16" i="1" s="1"/>
  <c r="P21" i="2" l="1"/>
  <c r="P26" i="2"/>
  <c r="V33" i="2"/>
  <c r="V17" i="1"/>
  <c r="V19" i="1"/>
  <c r="V21" i="1"/>
  <c r="V23" i="1"/>
  <c r="V19" i="2"/>
  <c r="V22" i="2"/>
  <c r="V24" i="2"/>
  <c r="V28" i="2"/>
  <c r="V32" i="2"/>
  <c r="V18" i="2"/>
  <c r="V20" i="2"/>
  <c r="V21" i="2"/>
  <c r="V23" i="2"/>
  <c r="V25" i="2"/>
  <c r="V26" i="2"/>
  <c r="V27" i="2"/>
  <c r="V29" i="2"/>
  <c r="V30" i="2"/>
  <c r="V31" i="2"/>
  <c r="V35" i="2"/>
  <c r="V16" i="1"/>
  <c r="V17" i="2"/>
</calcChain>
</file>

<file path=xl/comments1.xml><?xml version="1.0" encoding="utf-8"?>
<comments xmlns="http://schemas.openxmlformats.org/spreadsheetml/2006/main">
  <authors>
    <author>Спортклуб</author>
  </authors>
  <commentList>
    <comment ref="A6" authorId="0" shapeId="0">
      <text>
        <r>
          <rPr>
            <b/>
            <sz val="9"/>
            <color indexed="81"/>
            <rFont val="Tahoma"/>
            <family val="2"/>
            <charset val="204"/>
          </rPr>
          <t>Спортклуб: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<sst xmlns="http://schemas.openxmlformats.org/spreadsheetml/2006/main" count="263" uniqueCount="152">
  <si>
    <t>Сектор физической культуры и спорта администрации Петроградского района Санкт-Петербурга</t>
  </si>
  <si>
    <t>Центр ФКЗиС Петроградского района Санкт-Петербурга</t>
  </si>
  <si>
    <t>Университет ИТМО</t>
  </si>
  <si>
    <t>Открытый чемпионат по спортивному туризму среди студентов вузов Петроградского района</t>
  </si>
  <si>
    <t>21 ноября 2015 года</t>
  </si>
  <si>
    <t>Протокол соревнований</t>
  </si>
  <si>
    <t>в дисциплине: "дистанция - горная - связка" 3 класса, код ВРВС 0840101811Я</t>
  </si>
  <si>
    <t>"мужчины"</t>
  </si>
  <si>
    <t>МУЖСКИЕ СВЯЗКИ</t>
  </si>
  <si>
    <t>№ п/п</t>
  </si>
  <si>
    <t>стартовый номер связки</t>
  </si>
  <si>
    <t>Состав связки</t>
  </si>
  <si>
    <t>Разряд, год рождения</t>
  </si>
  <si>
    <t>Команда</t>
  </si>
  <si>
    <t>Территория</t>
  </si>
  <si>
    <t>Промежуточные результаты этапа ПС-1 - ПС-4</t>
  </si>
  <si>
    <t>Промежуточные результаты этапа ПС-5 - ПС-8</t>
  </si>
  <si>
    <t>Результат</t>
  </si>
  <si>
    <t>Примечание</t>
  </si>
  <si>
    <t>Г.р</t>
  </si>
  <si>
    <t>Разр.</t>
  </si>
  <si>
    <t>Коммент.</t>
  </si>
  <si>
    <t>Взнос</t>
  </si>
  <si>
    <t>Бонус</t>
  </si>
  <si>
    <t>Штрафные баллы</t>
  </si>
  <si>
    <t>Время на дистанции</t>
  </si>
  <si>
    <t>Баллы за время</t>
  </si>
  <si>
    <t>Сумма баллов</t>
  </si>
  <si>
    <t>Место</t>
  </si>
  <si>
    <t>131-132</t>
  </si>
  <si>
    <t>Висков Игорь         Керов Андрей</t>
  </si>
  <si>
    <t>б/р, 1979   КМС, 1983</t>
  </si>
  <si>
    <t>Штурм</t>
  </si>
  <si>
    <t>СПб</t>
  </si>
  <si>
    <t>I</t>
  </si>
  <si>
    <t>117-118</t>
  </si>
  <si>
    <t>Румянцев Михаил   Железный Олег</t>
  </si>
  <si>
    <t>КМС, 1981 КМС, 1984</t>
  </si>
  <si>
    <t>ПКТ-2</t>
  </si>
  <si>
    <t>II</t>
  </si>
  <si>
    <t>101 -102</t>
  </si>
  <si>
    <t>Илюхин Сергей       Архипов Александр</t>
  </si>
  <si>
    <t>II, 1989     б/р, 1991</t>
  </si>
  <si>
    <t>ПМК "Спасатель"</t>
  </si>
  <si>
    <t>III</t>
  </si>
  <si>
    <t>149-150</t>
  </si>
  <si>
    <t>Чертков Евгений       Скрипилов Антон</t>
  </si>
  <si>
    <t>КМС, 1994  б/р, 1989</t>
  </si>
  <si>
    <t>113-114</t>
  </si>
  <si>
    <t>Евсюков Александр   Медведников Герман</t>
  </si>
  <si>
    <t>II, 1969       II, 1993</t>
  </si>
  <si>
    <t>139-140</t>
  </si>
  <si>
    <t>Попов Антон          Попов Александр</t>
  </si>
  <si>
    <t>109-110</t>
  </si>
  <si>
    <t>Кондратьев Василий  Кожихов Константин</t>
  </si>
  <si>
    <t>б/р, 1995   б/р, 1998</t>
  </si>
  <si>
    <t>129-130</t>
  </si>
  <si>
    <t>Нечаев Антон        Анохин Денис</t>
  </si>
  <si>
    <t>б/р, 1996  б/р, 1996</t>
  </si>
  <si>
    <t>РГПУ им. А.И.Герцена</t>
  </si>
  <si>
    <t>(*) - При подсчете квалификационного ранга соревнований у участников, указанных в примечании, спортивный разряд понижен  на 1 уровень (разряд) за каждые 2 неподтвержденных года согласно "Норм, требований и условий их выполнения по виду спорта "спортивный туризм".</t>
  </si>
  <si>
    <t>Главный судья __________________________ / М.О. Васильева, г. Санкт-Петербург, СС2К/</t>
  </si>
  <si>
    <t>Главный секретарь __________________________ / В.А. Полищук, г. Санкт-Петербург, СС3К/</t>
  </si>
  <si>
    <t>Санкт-Петербург</t>
  </si>
  <si>
    <t>"мужчины/женщины"</t>
  </si>
  <si>
    <t>СМЕШАННЫЕ СВЯЗКИ</t>
  </si>
  <si>
    <t>135-136</t>
  </si>
  <si>
    <t>Хисамова Гузель   Гладков Александр</t>
  </si>
  <si>
    <t>153-154</t>
  </si>
  <si>
    <t>Венидиктов Денис Медвинская Екатерина</t>
  </si>
  <si>
    <t>КМС, 1989 III, 1988</t>
  </si>
  <si>
    <t>СПбГЛТУ им. С.М. Кирова</t>
  </si>
  <si>
    <t>127-128</t>
  </si>
  <si>
    <t>Абрамова Александра Филимоненков Евгений</t>
  </si>
  <si>
    <t>II, 1996        II, 1995</t>
  </si>
  <si>
    <t>РГПУ им. А. И.Герцена</t>
  </si>
  <si>
    <t>115-116</t>
  </si>
  <si>
    <t>Дзык Михаил          Садуева Валентина</t>
  </si>
  <si>
    <t>I, 1989, КМС*1994</t>
  </si>
  <si>
    <t>143-144</t>
  </si>
  <si>
    <t>Кузьменко Евгений Сергеева Алина</t>
  </si>
  <si>
    <t>I, 1993         I, 1992</t>
  </si>
  <si>
    <t>133-134</t>
  </si>
  <si>
    <t>Пендрикова Ольга   Малина Даниил</t>
  </si>
  <si>
    <t>б/р, 1996     III, 1996</t>
  </si>
  <si>
    <t>125-126</t>
  </si>
  <si>
    <t>Головенков Сергей  Волнухина Вера</t>
  </si>
  <si>
    <t>I, 1993 КМС, 1997</t>
  </si>
  <si>
    <t>103-104</t>
  </si>
  <si>
    <t>Резяпова Ольга   Хаметшин Альберт</t>
  </si>
  <si>
    <t>II, 1986       III, 1991</t>
  </si>
  <si>
    <t>123-124</t>
  </si>
  <si>
    <t>Княжев Роман      Рудакова Таисия</t>
  </si>
  <si>
    <t>б/р, 1988 б/р, 1996</t>
  </si>
  <si>
    <t>119-120</t>
  </si>
  <si>
    <t>Киселева Серафима Шумилов Сергей</t>
  </si>
  <si>
    <t>б/р, 1997 б/р, 1988</t>
  </si>
  <si>
    <t>157-158</t>
  </si>
  <si>
    <t>Киселева Александра   Федоров Денис</t>
  </si>
  <si>
    <t>III, 1985        I, 1985</t>
  </si>
  <si>
    <t>141-142</t>
  </si>
  <si>
    <t>Кривоносова Кристина Емаров Дмитрий</t>
  </si>
  <si>
    <t>III, 1996      б/р, 1994</t>
  </si>
  <si>
    <t>155-156</t>
  </si>
  <si>
    <t>Краснослова Алена     Залеский Максим</t>
  </si>
  <si>
    <t>СПБГАСУ</t>
  </si>
  <si>
    <t>111-112</t>
  </si>
  <si>
    <t>Кореник Кристина Кулькова Мария</t>
  </si>
  <si>
    <t>III, 1984      б/р, 1986</t>
  </si>
  <si>
    <t>105-106</t>
  </si>
  <si>
    <t>Шипилина Анна            Герр Евгений</t>
  </si>
  <si>
    <t>б/р, 1989 б/р, 1988</t>
  </si>
  <si>
    <t>151-152</t>
  </si>
  <si>
    <t>Пушкина Наталья       Потопаев Андрей</t>
  </si>
  <si>
    <t>II, 1995      III, 1987</t>
  </si>
  <si>
    <t>137-138</t>
  </si>
  <si>
    <t>Ефремов Владислав Образцова Анна</t>
  </si>
  <si>
    <t>б/р, 1996      II, 1996</t>
  </si>
  <si>
    <t>145-146</t>
  </si>
  <si>
    <t>Сахно Дарья        Филипьев Владимир</t>
  </si>
  <si>
    <t>б/р, 1996 б/р, 1995</t>
  </si>
  <si>
    <t>КВ</t>
  </si>
  <si>
    <t>107-108</t>
  </si>
  <si>
    <t>Белова Светлана   Бабенко Александр</t>
  </si>
  <si>
    <t>б/р, 1992 б/р, 1987</t>
  </si>
  <si>
    <t>121-122</t>
  </si>
  <si>
    <t>Иванова Антонина Савельев Павел</t>
  </si>
  <si>
    <t>б/р, 1996 б/р, 1996</t>
  </si>
  <si>
    <t>Н/я</t>
  </si>
  <si>
    <t>147-148</t>
  </si>
  <si>
    <t>Горев Дмитрий    Липатова Дарья</t>
  </si>
  <si>
    <t>КМС, 1996 КМС, 1994</t>
  </si>
  <si>
    <t>Региональная спортивная федерация спортивного туризма Санкт-Петербурга</t>
  </si>
  <si>
    <t>(*)Садуева Валентина</t>
  </si>
  <si>
    <t>III, 1989     III, 1996</t>
  </si>
  <si>
    <t xml:space="preserve">Командный протокол соревнований </t>
  </si>
  <si>
    <t xml:space="preserve">Место </t>
  </si>
  <si>
    <t>Результат в баллах</t>
  </si>
  <si>
    <t>III, 1997        I, 1995</t>
  </si>
  <si>
    <t>ПКТ-3 (Поползни)</t>
  </si>
  <si>
    <t>ПКТ-4 (Радужные пони)</t>
  </si>
  <si>
    <t>КМС, 1995  I, 1989</t>
  </si>
  <si>
    <t>Штурм-2 (Боевые Еноты)</t>
  </si>
  <si>
    <t>"Штурм"-2 (Боевые Еноты)</t>
  </si>
  <si>
    <t xml:space="preserve">"Штурм" </t>
  </si>
  <si>
    <t>в/к</t>
  </si>
  <si>
    <t>ГАСУ</t>
  </si>
  <si>
    <t>Примечания</t>
  </si>
  <si>
    <t>Университет ИТМО-1</t>
  </si>
  <si>
    <t>Университет ИТМО-2</t>
  </si>
  <si>
    <t>Университет ИТМО-3</t>
  </si>
  <si>
    <t>Университет ИТМО-4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</si>
</sst>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20"/>
      <color rgb="FF000000"/>
      <name val="Arial"/>
      <family val="2"/>
      <charset val="204"/>
    </font>
    <font>
      <i/>
      <sz val="11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1"/>
      <color rgb="FFFFFFFF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1"/>
    </font>
    <font>
      <i/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5" fillId="0" borderId="0"/>
  </cellStyleXfs>
  <cellXfs count="20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Font="1"/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21" fontId="1" fillId="0" borderId="0" xfId="0" applyNumberFormat="1" applyFont="1"/>
    <xf numFmtId="21" fontId="5" fillId="0" borderId="0" xfId="0" applyNumberFormat="1" applyFont="1"/>
    <xf numFmtId="0" fontId="3" fillId="0" borderId="0" xfId="0" applyFont="1"/>
    <xf numFmtId="0" fontId="1" fillId="0" borderId="6" xfId="0" applyFont="1" applyBorder="1"/>
    <xf numFmtId="0" fontId="1" fillId="0" borderId="7" xfId="0" applyFont="1" applyBorder="1"/>
    <xf numFmtId="0" fontId="6" fillId="0" borderId="10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/>
    </xf>
    <xf numFmtId="1" fontId="1" fillId="0" borderId="23" xfId="0" applyNumberFormat="1" applyFont="1" applyBorder="1" applyAlignment="1">
      <alignment vertical="center"/>
    </xf>
    <xf numFmtId="21" fontId="1" fillId="0" borderId="24" xfId="0" applyNumberFormat="1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1" fontId="6" fillId="0" borderId="26" xfId="0" applyNumberFormat="1" applyFont="1" applyBorder="1" applyAlignment="1">
      <alignment vertical="center"/>
    </xf>
    <xf numFmtId="1" fontId="1" fillId="0" borderId="27" xfId="0" applyNumberFormat="1" applyFont="1" applyBorder="1" applyAlignment="1">
      <alignment horizontal="center" vertical="center"/>
    </xf>
    <xf numFmtId="21" fontId="1" fillId="0" borderId="28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1" fontId="1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top" wrapText="1"/>
    </xf>
    <xf numFmtId="0" fontId="1" fillId="0" borderId="35" xfId="0" applyFont="1" applyBorder="1" applyAlignment="1">
      <alignment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21" fontId="1" fillId="0" borderId="39" xfId="0" applyNumberFormat="1" applyFont="1" applyBorder="1" applyAlignment="1">
      <alignment vertical="center"/>
    </xf>
    <xf numFmtId="1" fontId="1" fillId="0" borderId="40" xfId="0" applyNumberFormat="1" applyFont="1" applyBorder="1" applyAlignment="1">
      <alignment horizontal="center" vertical="center"/>
    </xf>
    <xf numFmtId="21" fontId="1" fillId="0" borderId="41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center" wrapText="1"/>
    </xf>
    <xf numFmtId="164" fontId="1" fillId="0" borderId="25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top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vertical="center"/>
    </xf>
    <xf numFmtId="1" fontId="1" fillId="0" borderId="12" xfId="0" applyNumberFormat="1" applyFont="1" applyBorder="1" applyAlignment="1">
      <alignment vertical="center"/>
    </xf>
    <xf numFmtId="21" fontId="1" fillId="0" borderId="43" xfId="0" applyNumberFormat="1" applyFont="1" applyBorder="1" applyAlignment="1">
      <alignment vertical="center"/>
    </xf>
    <xf numFmtId="164" fontId="1" fillId="0" borderId="12" xfId="0" applyNumberFormat="1" applyFont="1" applyBorder="1" applyAlignment="1">
      <alignment vertical="center"/>
    </xf>
    <xf numFmtId="1" fontId="6" fillId="0" borderId="42" xfId="0" applyNumberFormat="1" applyFont="1" applyBorder="1" applyAlignment="1">
      <alignment vertical="center"/>
    </xf>
    <xf numFmtId="1" fontId="1" fillId="0" borderId="44" xfId="0" applyNumberFormat="1" applyFont="1" applyBorder="1" applyAlignment="1">
      <alignment horizontal="center" vertical="center"/>
    </xf>
    <xf numFmtId="21" fontId="1" fillId="0" borderId="46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2" fontId="6" fillId="0" borderId="42" xfId="0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21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horizontal="center" vertical="center"/>
    </xf>
    <xf numFmtId="21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1" fontId="6" fillId="0" borderId="0" xfId="0" applyNumberFormat="1" applyFont="1" applyAlignment="1">
      <alignment horizontal="center" vertical="center"/>
    </xf>
    <xf numFmtId="0" fontId="0" fillId="0" borderId="0" xfId="0" applyBorder="1"/>
    <xf numFmtId="21" fontId="10" fillId="0" borderId="0" xfId="0" applyNumberFormat="1" applyFont="1"/>
    <xf numFmtId="0" fontId="0" fillId="0" borderId="47" xfId="0" applyFont="1" applyBorder="1" applyAlignment="1"/>
    <xf numFmtId="0" fontId="0" fillId="0" borderId="47" xfId="0" applyBorder="1" applyAlignment="1">
      <alignment horizontal="left"/>
    </xf>
    <xf numFmtId="0" fontId="1" fillId="0" borderId="48" xfId="0" applyFont="1" applyBorder="1"/>
    <xf numFmtId="0" fontId="6" fillId="0" borderId="4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1" fontId="1" fillId="0" borderId="7" xfId="0" applyNumberFormat="1" applyFont="1" applyBorder="1" applyAlignment="1">
      <alignment horizontal="center" vertical="center"/>
    </xf>
    <xf numFmtId="21" fontId="1" fillId="0" borderId="31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164" fontId="6" fillId="0" borderId="32" xfId="0" applyNumberFormat="1" applyFont="1" applyBorder="1" applyAlignment="1">
      <alignment vertical="center"/>
    </xf>
    <xf numFmtId="1" fontId="1" fillId="0" borderId="32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6" fillId="0" borderId="49" xfId="0" applyNumberFormat="1" applyFont="1" applyBorder="1" applyAlignment="1">
      <alignment horizontal="center" vertical="center"/>
    </xf>
    <xf numFmtId="21" fontId="1" fillId="0" borderId="50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2" fillId="0" borderId="35" xfId="0" applyFont="1" applyBorder="1" applyAlignment="1">
      <alignment horizontal="left" vertical="center" wrapText="1"/>
    </xf>
    <xf numFmtId="0" fontId="1" fillId="0" borderId="52" xfId="0" applyFont="1" applyBorder="1" applyAlignment="1">
      <alignment horizontal="center" vertical="center"/>
    </xf>
    <xf numFmtId="0" fontId="1" fillId="0" borderId="52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1" fontId="1" fillId="0" borderId="25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vertical="center"/>
    </xf>
    <xf numFmtId="164" fontId="6" fillId="0" borderId="27" xfId="0" applyNumberFormat="1" applyFont="1" applyBorder="1" applyAlignment="1">
      <alignment vertical="center"/>
    </xf>
    <xf numFmtId="164" fontId="1" fillId="0" borderId="35" xfId="0" applyNumberFormat="1" applyFont="1" applyBorder="1" applyAlignment="1">
      <alignment horizontal="center" vertical="center"/>
    </xf>
    <xf numFmtId="164" fontId="6" fillId="0" borderId="53" xfId="0" applyNumberFormat="1" applyFont="1" applyBorder="1" applyAlignment="1">
      <alignment horizontal="center" vertical="center"/>
    </xf>
    <xf numFmtId="21" fontId="1" fillId="0" borderId="33" xfId="0" applyNumberFormat="1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1" fontId="0" fillId="0" borderId="25" xfId="0" applyNumberFormat="1" applyBorder="1" applyAlignment="1">
      <alignment horizontal="center" vertical="center"/>
    </xf>
    <xf numFmtId="0" fontId="1" fillId="0" borderId="39" xfId="0" applyFont="1" applyBorder="1" applyAlignment="1">
      <alignment horizontal="right" vertical="center"/>
    </xf>
    <xf numFmtId="0" fontId="1" fillId="0" borderId="55" xfId="0" applyFont="1" applyBorder="1" applyAlignment="1">
      <alignment horizontal="center" vertical="center"/>
    </xf>
    <xf numFmtId="0" fontId="1" fillId="0" borderId="36" xfId="0" applyFont="1" applyBorder="1" applyAlignment="1">
      <alignment vertical="center" wrapText="1"/>
    </xf>
    <xf numFmtId="0" fontId="12" fillId="0" borderId="36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1" fontId="1" fillId="0" borderId="35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vertical="center"/>
    </xf>
    <xf numFmtId="164" fontId="6" fillId="0" borderId="40" xfId="0" applyNumberFormat="1" applyFont="1" applyBorder="1" applyAlignment="1">
      <alignment vertical="center"/>
    </xf>
    <xf numFmtId="164" fontId="6" fillId="0" borderId="56" xfId="0" applyNumberFormat="1" applyFont="1" applyBorder="1" applyAlignment="1">
      <alignment horizontal="center" vertical="center"/>
    </xf>
    <xf numFmtId="2" fontId="1" fillId="0" borderId="41" xfId="0" applyNumberFormat="1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" fillId="0" borderId="15" xfId="0" applyFont="1" applyBorder="1" applyAlignment="1">
      <alignment vertical="center"/>
    </xf>
    <xf numFmtId="1" fontId="1" fillId="0" borderId="58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164" fontId="1" fillId="0" borderId="58" xfId="0" applyNumberFormat="1" applyFont="1" applyBorder="1" applyAlignment="1">
      <alignment vertical="center"/>
    </xf>
    <xf numFmtId="164" fontId="6" fillId="0" borderId="15" xfId="0" applyNumberFormat="1" applyFont="1" applyBorder="1" applyAlignment="1">
      <alignment vertical="center"/>
    </xf>
    <xf numFmtId="1" fontId="1" fillId="0" borderId="15" xfId="0" applyNumberFormat="1" applyFont="1" applyBorder="1" applyAlignment="1">
      <alignment horizontal="center" vertical="center"/>
    </xf>
    <xf numFmtId="21" fontId="1" fillId="0" borderId="60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6" fillId="0" borderId="61" xfId="0" applyNumberFormat="1" applyFont="1" applyBorder="1" applyAlignment="1">
      <alignment horizontal="center" vertical="center"/>
    </xf>
    <xf numFmtId="2" fontId="1" fillId="0" borderId="60" xfId="0" applyNumberFormat="1" applyFont="1" applyBorder="1" applyAlignment="1">
      <alignment horizontal="center" vertical="center"/>
    </xf>
    <xf numFmtId="2" fontId="6" fillId="0" borderId="62" xfId="0" applyNumberFormat="1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2" xfId="0" applyFont="1" applyBorder="1" applyAlignment="1">
      <alignment vertical="center"/>
    </xf>
    <xf numFmtId="21" fontId="11" fillId="0" borderId="0" xfId="0" applyNumberFormat="1" applyFont="1" applyAlignment="1">
      <alignment horizontal="center" vertical="center"/>
    </xf>
    <xf numFmtId="0" fontId="1" fillId="0" borderId="0" xfId="0" applyFont="1" applyBorder="1"/>
    <xf numFmtId="0" fontId="9" fillId="0" borderId="2" xfId="0" applyFont="1" applyBorder="1" applyAlignment="1">
      <alignment horizontal="center"/>
    </xf>
    <xf numFmtId="0" fontId="1" fillId="0" borderId="33" xfId="0" applyFont="1" applyBorder="1" applyAlignment="1">
      <alignment vertical="center" wrapText="1"/>
    </xf>
    <xf numFmtId="0" fontId="11" fillId="0" borderId="47" xfId="0" applyFont="1" applyBorder="1" applyAlignment="1"/>
    <xf numFmtId="0" fontId="6" fillId="0" borderId="0" xfId="0" applyFont="1"/>
    <xf numFmtId="0" fontId="7" fillId="0" borderId="0" xfId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9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7" fillId="0" borderId="0" xfId="0" applyFont="1"/>
    <xf numFmtId="0" fontId="1" fillId="0" borderId="0" xfId="0" applyFont="1" applyBorder="1" applyAlignment="1"/>
    <xf numFmtId="0" fontId="13" fillId="0" borderId="35" xfId="0" applyFont="1" applyBorder="1" applyAlignment="1">
      <alignment horizontal="center" wrapText="1"/>
    </xf>
    <xf numFmtId="0" fontId="14" fillId="0" borderId="35" xfId="0" applyFont="1" applyBorder="1"/>
    <xf numFmtId="0" fontId="14" fillId="0" borderId="35" xfId="0" applyFont="1" applyBorder="1" applyAlignment="1">
      <alignment horizontal="left"/>
    </xf>
    <xf numFmtId="0" fontId="14" fillId="0" borderId="35" xfId="0" applyFont="1" applyBorder="1" applyAlignment="1">
      <alignment horizontal="center"/>
    </xf>
    <xf numFmtId="0" fontId="14" fillId="0" borderId="35" xfId="0" applyFont="1" applyBorder="1" applyAlignment="1">
      <alignment horizontal="left" vertical="center"/>
    </xf>
    <xf numFmtId="2" fontId="14" fillId="0" borderId="35" xfId="0" applyNumberFormat="1" applyFont="1" applyBorder="1"/>
    <xf numFmtId="0" fontId="6" fillId="0" borderId="35" xfId="0" applyFont="1" applyBorder="1"/>
    <xf numFmtId="0" fontId="6" fillId="0" borderId="51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2" fontId="14" fillId="0" borderId="0" xfId="0" applyNumberFormat="1" applyFont="1" applyBorder="1"/>
  </cellXfs>
  <cellStyles count="2">
    <cellStyle name="TableStyleLight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68"/>
  <sheetViews>
    <sheetView topLeftCell="B7" zoomScale="75" zoomScaleNormal="75" workbookViewId="0">
      <selection activeCell="F21" sqref="F21"/>
    </sheetView>
  </sheetViews>
  <sheetFormatPr defaultRowHeight="15" x14ac:dyDescent="0.25"/>
  <cols>
    <col min="1" max="1" width="0" style="1" hidden="1"/>
    <col min="2" max="2" width="3.7109375" style="1"/>
    <col min="3" max="3" width="11.85546875" style="1"/>
    <col min="4" max="4" width="23.140625" style="1"/>
    <col min="5" max="5" width="12.140625" style="1"/>
    <col min="6" max="6" width="24.140625" style="1"/>
    <col min="7" max="10" width="0" style="1" hidden="1"/>
    <col min="11" max="11" width="8.85546875" style="1"/>
    <col min="12" max="12" width="0" style="1" hidden="1"/>
    <col min="13" max="13" width="8.140625" style="1"/>
    <col min="14" max="14" width="9.5703125" style="1"/>
    <col min="15" max="15" width="8.7109375" style="1"/>
    <col min="16" max="16" width="8" style="1"/>
    <col min="17" max="23" width="9.5703125" style="1"/>
    <col min="24" max="1023" width="9.140625" style="1"/>
  </cols>
  <sheetData>
    <row r="1" spans="1:1022" x14ac:dyDescent="0.25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2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</row>
    <row r="2" spans="1:1022" x14ac:dyDescent="0.25">
      <c r="A2" s="3"/>
      <c r="B2" s="178" t="s">
        <v>1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</row>
    <row r="3" spans="1:1022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 t="s">
        <v>132</v>
      </c>
      <c r="P3" s="2"/>
      <c r="Q3" s="2"/>
      <c r="R3" s="2"/>
      <c r="S3" s="2"/>
      <c r="T3" s="2"/>
      <c r="U3" s="2"/>
      <c r="V3" s="2"/>
      <c r="W3" s="2"/>
      <c r="X3" s="2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</row>
    <row r="4" spans="1:1022" x14ac:dyDescent="0.25">
      <c r="A4" s="3"/>
      <c r="B4" s="178" t="s">
        <v>2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</row>
    <row r="5" spans="1:1022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</row>
    <row r="6" spans="1:1022" ht="26.25" x14ac:dyDescent="0.4">
      <c r="A6"/>
      <c r="B6" s="179" t="s">
        <v>3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4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</row>
    <row r="7" spans="1:1022" x14ac:dyDescent="0.25">
      <c r="A7"/>
      <c r="B7" s="176" t="s">
        <v>4</v>
      </c>
      <c r="C7" s="176"/>
      <c r="D7" s="176"/>
      <c r="E7" s="5"/>
      <c r="F7"/>
      <c r="G7"/>
      <c r="H7"/>
      <c r="I7"/>
      <c r="J7"/>
      <c r="K7"/>
      <c r="L7"/>
      <c r="M7"/>
      <c r="N7"/>
      <c r="O7"/>
      <c r="P7"/>
      <c r="Q7" s="177"/>
      <c r="R7" s="177"/>
      <c r="S7" s="177"/>
      <c r="T7" s="177"/>
      <c r="U7" s="177"/>
      <c r="V7" s="177"/>
      <c r="W7" s="177"/>
      <c r="X7" s="177"/>
      <c r="Y7" s="17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</row>
    <row r="8" spans="1:1022" x14ac:dyDescent="0.25">
      <c r="A8"/>
      <c r="B8" s="5"/>
      <c r="C8" s="5"/>
      <c r="D8" s="5"/>
      <c r="E8" s="5"/>
      <c r="F8"/>
      <c r="G8"/>
      <c r="H8"/>
      <c r="I8"/>
      <c r="J8"/>
      <c r="K8"/>
      <c r="L8"/>
      <c r="M8"/>
      <c r="N8"/>
      <c r="O8"/>
      <c r="P8"/>
      <c r="Q8" s="6"/>
      <c r="R8" s="6"/>
      <c r="S8" s="6"/>
      <c r="T8" s="6"/>
      <c r="U8" s="6"/>
      <c r="V8" s="6"/>
      <c r="W8" s="6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</row>
    <row r="9" spans="1:1022" ht="15" customHeight="1" x14ac:dyDescent="0.25">
      <c r="A9"/>
      <c r="B9" s="167" t="s">
        <v>5</v>
      </c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</row>
    <row r="10" spans="1:1022" ht="15" customHeight="1" x14ac:dyDescent="0.25">
      <c r="A10"/>
      <c r="B10" s="167" t="s">
        <v>6</v>
      </c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</row>
    <row r="11" spans="1:1022" ht="15" customHeight="1" x14ac:dyDescent="0.25">
      <c r="A11"/>
      <c r="B11" s="167" t="s">
        <v>7</v>
      </c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</row>
    <row r="12" spans="1:1022" ht="15" customHeight="1" x14ac:dyDescent="0.25">
      <c r="A12" s="7"/>
      <c r="B12" s="167" t="s">
        <v>8</v>
      </c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</row>
    <row r="13" spans="1:1022" x14ac:dyDescent="0.25">
      <c r="A13" s="8">
        <v>1.7361111111111101E-4</v>
      </c>
      <c r="C13"/>
      <c r="D13"/>
      <c r="E13" s="9"/>
      <c r="F13" s="162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</row>
    <row r="14" spans="1:1022" ht="60" customHeight="1" x14ac:dyDescent="0.25">
      <c r="A14" s="168"/>
      <c r="B14" s="169" t="s">
        <v>9</v>
      </c>
      <c r="C14" s="170" t="s">
        <v>10</v>
      </c>
      <c r="D14" s="171" t="s">
        <v>11</v>
      </c>
      <c r="E14" s="172" t="s">
        <v>12</v>
      </c>
      <c r="F14" s="171" t="s">
        <v>13</v>
      </c>
      <c r="G14" s="10"/>
      <c r="H14" s="10"/>
      <c r="I14" s="10"/>
      <c r="J14" s="10"/>
      <c r="K14" s="170" t="s">
        <v>14</v>
      </c>
      <c r="L14" s="11"/>
      <c r="M14" s="173" t="s">
        <v>15</v>
      </c>
      <c r="N14" s="173"/>
      <c r="O14" s="173"/>
      <c r="P14" s="173"/>
      <c r="Q14" s="173" t="s">
        <v>16</v>
      </c>
      <c r="R14" s="173"/>
      <c r="S14" s="173"/>
      <c r="T14" s="173"/>
      <c r="U14" s="174" t="s">
        <v>17</v>
      </c>
      <c r="V14" s="174"/>
      <c r="W14" s="12"/>
      <c r="X14" s="175" t="s">
        <v>18</v>
      </c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</row>
    <row r="15" spans="1:1022" s="22" customFormat="1" ht="116.25" customHeight="1" x14ac:dyDescent="0.25">
      <c r="A15" s="168"/>
      <c r="B15" s="169"/>
      <c r="C15" s="170"/>
      <c r="D15" s="171"/>
      <c r="E15" s="172"/>
      <c r="F15" s="171"/>
      <c r="G15" s="14" t="s">
        <v>19</v>
      </c>
      <c r="H15" s="14" t="s">
        <v>20</v>
      </c>
      <c r="I15" s="14" t="s">
        <v>21</v>
      </c>
      <c r="J15" s="14" t="s">
        <v>22</v>
      </c>
      <c r="K15" s="170"/>
      <c r="L15" s="15" t="s">
        <v>23</v>
      </c>
      <c r="M15" s="16" t="s">
        <v>24</v>
      </c>
      <c r="N15" s="17" t="s">
        <v>25</v>
      </c>
      <c r="O15" s="18" t="s">
        <v>26</v>
      </c>
      <c r="P15" s="13" t="s">
        <v>27</v>
      </c>
      <c r="Q15" s="19" t="s">
        <v>24</v>
      </c>
      <c r="R15" s="17" t="s">
        <v>25</v>
      </c>
      <c r="S15" s="18" t="s">
        <v>26</v>
      </c>
      <c r="T15" s="13" t="s">
        <v>27</v>
      </c>
      <c r="U15" s="17" t="s">
        <v>25</v>
      </c>
      <c r="V15" s="20" t="s">
        <v>27</v>
      </c>
      <c r="W15" s="21" t="s">
        <v>28</v>
      </c>
      <c r="X15" s="175"/>
    </row>
    <row r="16" spans="1:1022" s="23" customFormat="1" ht="30" customHeight="1" x14ac:dyDescent="0.25">
      <c r="B16" s="24">
        <v>1</v>
      </c>
      <c r="C16" s="25" t="s">
        <v>29</v>
      </c>
      <c r="D16" s="26" t="s">
        <v>30</v>
      </c>
      <c r="E16" s="27" t="s">
        <v>31</v>
      </c>
      <c r="F16" s="28" t="s">
        <v>32</v>
      </c>
      <c r="G16" s="29"/>
      <c r="H16" s="29"/>
      <c r="I16" s="29"/>
      <c r="J16" s="29"/>
      <c r="K16" s="30" t="s">
        <v>33</v>
      </c>
      <c r="L16" s="31"/>
      <c r="M16" s="32">
        <v>10</v>
      </c>
      <c r="N16" s="33">
        <v>6.3657407407407404E-3</v>
      </c>
      <c r="O16" s="34">
        <f t="shared" ref="O16:O23" si="0">N16/$A$13</f>
        <v>36.666666666666686</v>
      </c>
      <c r="P16" s="35">
        <f t="shared" ref="P16:P23" si="1">M16+O16</f>
        <v>46.666666666666686</v>
      </c>
      <c r="Q16" s="36">
        <v>0</v>
      </c>
      <c r="R16" s="37">
        <v>2.0254629629629598E-3</v>
      </c>
      <c r="S16" s="38">
        <f t="shared" ref="S16:S23" si="2">R16/$A$13</f>
        <v>11.666666666666655</v>
      </c>
      <c r="T16" s="39">
        <f t="shared" ref="T16:T23" si="3">S16+Q16</f>
        <v>11.666666666666655</v>
      </c>
      <c r="U16" s="40">
        <f t="shared" ref="U16:U23" si="4">R16+N16</f>
        <v>8.3912037037036993E-3</v>
      </c>
      <c r="V16" s="41">
        <f t="shared" ref="V16:V23" si="5">P16+T16</f>
        <v>58.333333333333343</v>
      </c>
      <c r="W16" s="42" t="s">
        <v>34</v>
      </c>
      <c r="X16" s="43"/>
    </row>
    <row r="17" spans="1:24" ht="30" customHeight="1" x14ac:dyDescent="0.25">
      <c r="A17" s="23"/>
      <c r="B17" s="44">
        <v>2</v>
      </c>
      <c r="C17" s="45" t="s">
        <v>35</v>
      </c>
      <c r="D17" s="46" t="s">
        <v>36</v>
      </c>
      <c r="E17" s="47" t="s">
        <v>37</v>
      </c>
      <c r="F17" s="48" t="s">
        <v>38</v>
      </c>
      <c r="G17" s="49"/>
      <c r="H17" s="49"/>
      <c r="I17" s="49"/>
      <c r="J17" s="49"/>
      <c r="K17" s="50" t="s">
        <v>33</v>
      </c>
      <c r="L17" s="51"/>
      <c r="M17" s="32">
        <v>0</v>
      </c>
      <c r="N17" s="52">
        <v>7.0833333333333304E-3</v>
      </c>
      <c r="O17" s="34">
        <f t="shared" si="0"/>
        <v>40.800000000000004</v>
      </c>
      <c r="P17" s="35">
        <f t="shared" si="1"/>
        <v>40.800000000000004</v>
      </c>
      <c r="Q17" s="53">
        <v>3</v>
      </c>
      <c r="R17" s="54">
        <v>3.2870370370370401E-3</v>
      </c>
      <c r="S17" s="55">
        <f t="shared" si="2"/>
        <v>18.933333333333362</v>
      </c>
      <c r="T17" s="39">
        <f t="shared" si="3"/>
        <v>21.933333333333362</v>
      </c>
      <c r="U17" s="54">
        <f t="shared" si="4"/>
        <v>1.037037037037037E-2</v>
      </c>
      <c r="V17" s="56">
        <f t="shared" si="5"/>
        <v>62.733333333333363</v>
      </c>
      <c r="W17" s="57" t="s">
        <v>39</v>
      </c>
      <c r="X17" s="58"/>
    </row>
    <row r="18" spans="1:24" ht="30" customHeight="1" x14ac:dyDescent="0.25">
      <c r="A18" s="23"/>
      <c r="B18" s="59">
        <v>3</v>
      </c>
      <c r="C18" s="45" t="s">
        <v>40</v>
      </c>
      <c r="D18" s="46" t="s">
        <v>41</v>
      </c>
      <c r="E18" s="60" t="s">
        <v>42</v>
      </c>
      <c r="F18" s="48" t="s">
        <v>43</v>
      </c>
      <c r="G18" s="49"/>
      <c r="H18" s="49"/>
      <c r="I18" s="49"/>
      <c r="J18" s="49"/>
      <c r="K18" s="50" t="s">
        <v>33</v>
      </c>
      <c r="L18" s="51"/>
      <c r="M18" s="32">
        <v>0</v>
      </c>
      <c r="N18" s="52">
        <v>7.1412037037037E-3</v>
      </c>
      <c r="O18" s="34">
        <f t="shared" si="0"/>
        <v>41.133333333333333</v>
      </c>
      <c r="P18" s="35">
        <f t="shared" si="1"/>
        <v>41.133333333333333</v>
      </c>
      <c r="Q18" s="53">
        <v>3</v>
      </c>
      <c r="R18" s="54">
        <v>4.09722222222222E-3</v>
      </c>
      <c r="S18" s="55">
        <f t="shared" si="2"/>
        <v>23.6</v>
      </c>
      <c r="T18" s="39">
        <f t="shared" si="3"/>
        <v>26.6</v>
      </c>
      <c r="U18" s="54">
        <f t="shared" si="4"/>
        <v>1.1238425925925919E-2</v>
      </c>
      <c r="V18" s="56">
        <f t="shared" si="5"/>
        <v>67.733333333333334</v>
      </c>
      <c r="W18" s="57" t="s">
        <v>44</v>
      </c>
      <c r="X18" s="58"/>
    </row>
    <row r="19" spans="1:24" ht="30" customHeight="1" x14ac:dyDescent="0.25">
      <c r="A19" s="23"/>
      <c r="B19" s="44">
        <v>4</v>
      </c>
      <c r="C19" s="45" t="s">
        <v>45</v>
      </c>
      <c r="D19" s="46" t="s">
        <v>46</v>
      </c>
      <c r="E19" s="60" t="s">
        <v>47</v>
      </c>
      <c r="F19" s="48" t="s">
        <v>149</v>
      </c>
      <c r="G19" s="49"/>
      <c r="H19" s="49"/>
      <c r="I19" s="49"/>
      <c r="J19" s="49"/>
      <c r="K19" s="50" t="s">
        <v>33</v>
      </c>
      <c r="L19" s="51"/>
      <c r="M19" s="32">
        <v>0</v>
      </c>
      <c r="N19" s="52">
        <v>8.3564814814814804E-3</v>
      </c>
      <c r="O19" s="34">
        <f t="shared" si="0"/>
        <v>48.133333333333354</v>
      </c>
      <c r="P19" s="35">
        <f t="shared" si="1"/>
        <v>48.133333333333354</v>
      </c>
      <c r="Q19" s="53">
        <v>0</v>
      </c>
      <c r="R19" s="54">
        <v>4.09722222222222E-3</v>
      </c>
      <c r="S19" s="55">
        <f t="shared" si="2"/>
        <v>23.6</v>
      </c>
      <c r="T19" s="39">
        <f t="shared" si="3"/>
        <v>23.6</v>
      </c>
      <c r="U19" s="54">
        <f t="shared" si="4"/>
        <v>1.2453703703703699E-2</v>
      </c>
      <c r="V19" s="56">
        <f t="shared" si="5"/>
        <v>71.733333333333348</v>
      </c>
      <c r="W19" s="57">
        <v>4</v>
      </c>
      <c r="X19" s="58"/>
    </row>
    <row r="20" spans="1:24" ht="30" customHeight="1" x14ac:dyDescent="0.25">
      <c r="A20" s="23"/>
      <c r="B20" s="59">
        <v>5</v>
      </c>
      <c r="C20" s="45" t="s">
        <v>48</v>
      </c>
      <c r="D20" s="46" t="s">
        <v>49</v>
      </c>
      <c r="E20" s="47" t="s">
        <v>50</v>
      </c>
      <c r="F20" s="48" t="s">
        <v>139</v>
      </c>
      <c r="G20" s="49"/>
      <c r="H20" s="49"/>
      <c r="I20" s="49"/>
      <c r="J20" s="49"/>
      <c r="K20" s="50" t="s">
        <v>33</v>
      </c>
      <c r="L20" s="51"/>
      <c r="M20" s="32">
        <v>7</v>
      </c>
      <c r="N20" s="52">
        <v>1.0833333333333301E-2</v>
      </c>
      <c r="O20" s="34">
        <f t="shared" si="0"/>
        <v>62.399999999999849</v>
      </c>
      <c r="P20" s="35">
        <f t="shared" si="1"/>
        <v>69.399999999999849</v>
      </c>
      <c r="Q20" s="53">
        <v>0</v>
      </c>
      <c r="R20" s="54">
        <v>4.76851851851852E-3</v>
      </c>
      <c r="S20" s="55">
        <f t="shared" si="2"/>
        <v>27.46666666666669</v>
      </c>
      <c r="T20" s="39">
        <f t="shared" si="3"/>
        <v>27.46666666666669</v>
      </c>
      <c r="U20" s="54">
        <f t="shared" si="4"/>
        <v>1.5601851851851822E-2</v>
      </c>
      <c r="V20" s="56">
        <f t="shared" si="5"/>
        <v>96.866666666666532</v>
      </c>
      <c r="W20" s="57">
        <v>5</v>
      </c>
      <c r="X20" s="58"/>
    </row>
    <row r="21" spans="1:24" ht="30" customHeight="1" x14ac:dyDescent="0.25">
      <c r="A21" s="23"/>
      <c r="B21" s="44">
        <v>6</v>
      </c>
      <c r="C21" s="45" t="s">
        <v>51</v>
      </c>
      <c r="D21" s="46" t="s">
        <v>52</v>
      </c>
      <c r="E21" s="60" t="s">
        <v>134</v>
      </c>
      <c r="F21" s="48" t="s">
        <v>150</v>
      </c>
      <c r="G21" s="49"/>
      <c r="H21" s="49"/>
      <c r="I21" s="49"/>
      <c r="J21" s="49"/>
      <c r="K21" s="50" t="s">
        <v>33</v>
      </c>
      <c r="L21" s="51"/>
      <c r="M21" s="32">
        <v>35</v>
      </c>
      <c r="N21" s="52">
        <v>1.1111111111111099E-2</v>
      </c>
      <c r="O21" s="34">
        <f t="shared" si="0"/>
        <v>63.999999999999972</v>
      </c>
      <c r="P21" s="35">
        <f t="shared" si="1"/>
        <v>98.999999999999972</v>
      </c>
      <c r="Q21" s="53">
        <v>5</v>
      </c>
      <c r="R21" s="54">
        <v>3.7499999999999999E-3</v>
      </c>
      <c r="S21" s="61">
        <f t="shared" si="2"/>
        <v>21.600000000000012</v>
      </c>
      <c r="T21" s="39">
        <f t="shared" si="3"/>
        <v>26.600000000000012</v>
      </c>
      <c r="U21" s="54">
        <f t="shared" si="4"/>
        <v>1.4861111111111099E-2</v>
      </c>
      <c r="V21" s="56">
        <f t="shared" si="5"/>
        <v>125.59999999999998</v>
      </c>
      <c r="W21" s="57">
        <v>6</v>
      </c>
      <c r="X21" s="58"/>
    </row>
    <row r="22" spans="1:24" ht="30" customHeight="1" x14ac:dyDescent="0.25">
      <c r="A22" s="23"/>
      <c r="B22" s="59">
        <v>7</v>
      </c>
      <c r="C22" s="45" t="s">
        <v>53</v>
      </c>
      <c r="D22" s="46" t="s">
        <v>54</v>
      </c>
      <c r="E22" s="60" t="s">
        <v>55</v>
      </c>
      <c r="F22" s="48" t="s">
        <v>43</v>
      </c>
      <c r="G22" s="49"/>
      <c r="H22" s="49"/>
      <c r="I22" s="49"/>
      <c r="J22" s="49"/>
      <c r="K22" s="50" t="s">
        <v>33</v>
      </c>
      <c r="L22" s="51"/>
      <c r="M22" s="32">
        <v>33</v>
      </c>
      <c r="N22" s="52">
        <v>1.02199074074074E-2</v>
      </c>
      <c r="O22" s="34">
        <f t="shared" si="0"/>
        <v>58.86666666666666</v>
      </c>
      <c r="P22" s="35">
        <f t="shared" si="1"/>
        <v>91.86666666666666</v>
      </c>
      <c r="Q22" s="53">
        <v>11</v>
      </c>
      <c r="R22" s="54">
        <v>6.3657407407407404E-3</v>
      </c>
      <c r="S22" s="61">
        <f t="shared" si="2"/>
        <v>36.666666666666686</v>
      </c>
      <c r="T22" s="39">
        <f t="shared" si="3"/>
        <v>47.666666666666686</v>
      </c>
      <c r="U22" s="54">
        <f t="shared" si="4"/>
        <v>1.6585648148148141E-2</v>
      </c>
      <c r="V22" s="56">
        <f t="shared" si="5"/>
        <v>139.53333333333336</v>
      </c>
      <c r="W22" s="57">
        <v>7</v>
      </c>
      <c r="X22" s="58"/>
    </row>
    <row r="23" spans="1:24" ht="30" customHeight="1" x14ac:dyDescent="0.25">
      <c r="A23" s="23"/>
      <c r="B23" s="62">
        <v>8</v>
      </c>
      <c r="C23" s="63" t="s">
        <v>56</v>
      </c>
      <c r="D23" s="64" t="s">
        <v>57</v>
      </c>
      <c r="E23" s="65" t="s">
        <v>58</v>
      </c>
      <c r="F23" s="66" t="s">
        <v>59</v>
      </c>
      <c r="G23" s="67"/>
      <c r="H23" s="67"/>
      <c r="I23" s="67"/>
      <c r="J23" s="67"/>
      <c r="K23" s="68" t="s">
        <v>33</v>
      </c>
      <c r="L23" s="69"/>
      <c r="M23" s="70">
        <v>45</v>
      </c>
      <c r="N23" s="71">
        <v>1.1111111111111099E-2</v>
      </c>
      <c r="O23" s="72">
        <f t="shared" si="0"/>
        <v>63.999999999999972</v>
      </c>
      <c r="P23" s="73">
        <f t="shared" si="1"/>
        <v>108.99999999999997</v>
      </c>
      <c r="Q23" s="74">
        <v>0</v>
      </c>
      <c r="R23" s="75">
        <v>5.8796296296296296E-3</v>
      </c>
      <c r="S23" s="76">
        <f t="shared" si="2"/>
        <v>33.866666666666688</v>
      </c>
      <c r="T23" s="77">
        <f t="shared" si="3"/>
        <v>33.866666666666688</v>
      </c>
      <c r="U23" s="75">
        <f t="shared" si="4"/>
        <v>1.699074074074073E-2</v>
      </c>
      <c r="V23" s="77">
        <f t="shared" si="5"/>
        <v>142.86666666666667</v>
      </c>
      <c r="W23" s="78">
        <v>8</v>
      </c>
      <c r="X23" s="79"/>
    </row>
    <row r="24" spans="1:24" ht="18" customHeight="1" x14ac:dyDescent="0.25">
      <c r="A24" s="23"/>
      <c r="B24" s="80"/>
      <c r="C24" s="80"/>
      <c r="D24" s="81"/>
      <c r="E24" s="82"/>
      <c r="F24" s="83"/>
      <c r="G24" s="80"/>
      <c r="H24" s="80"/>
      <c r="I24" s="80"/>
      <c r="J24" s="80"/>
      <c r="K24" s="83"/>
      <c r="L24" s="84"/>
      <c r="M24" s="85"/>
      <c r="N24" s="86"/>
      <c r="O24" s="87"/>
      <c r="P24" s="85"/>
      <c r="Q24" s="88"/>
      <c r="R24" s="89"/>
      <c r="S24" s="90"/>
      <c r="T24" s="91"/>
      <c r="U24" s="89"/>
      <c r="V24" s="92"/>
      <c r="W24" s="80"/>
      <c r="X24" s="84"/>
    </row>
    <row r="25" spans="1:24" ht="15" customHeight="1" x14ac:dyDescent="0.25">
      <c r="A25"/>
      <c r="B25" s="163" t="s">
        <v>60</v>
      </c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</row>
    <row r="26" spans="1:24" x14ac:dyDescent="0.25">
      <c r="A26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</row>
    <row r="27" spans="1:24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24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24" x14ac:dyDescent="0.25">
      <c r="A29"/>
      <c r="B29" s="164" t="s">
        <v>61</v>
      </c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</row>
    <row r="30" spans="1:24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24" x14ac:dyDescent="0.25">
      <c r="A31"/>
      <c r="B31" s="164" t="s">
        <v>62</v>
      </c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</row>
    <row r="32" spans="1:24" x14ac:dyDescent="0.25">
      <c r="A32"/>
    </row>
    <row r="33" spans="1:21" x14ac:dyDescent="0.25">
      <c r="A33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6"/>
      <c r="O33" s="166"/>
      <c r="P33" s="166"/>
      <c r="Q33" s="166"/>
      <c r="R33" s="166"/>
      <c r="S33" s="166"/>
      <c r="T33" s="166"/>
      <c r="U33" s="166"/>
    </row>
    <row r="34" spans="1:21" x14ac:dyDescent="0.25">
      <c r="A34"/>
    </row>
    <row r="35" spans="1:21" x14ac:dyDescent="0.25">
      <c r="A35"/>
    </row>
    <row r="36" spans="1:21" x14ac:dyDescent="0.25">
      <c r="A36"/>
    </row>
    <row r="37" spans="1:21" x14ac:dyDescent="0.25">
      <c r="A37"/>
    </row>
    <row r="38" spans="1:21" x14ac:dyDescent="0.25">
      <c r="A38"/>
    </row>
    <row r="39" spans="1:21" x14ac:dyDescent="0.25">
      <c r="A39"/>
    </row>
    <row r="40" spans="1:21" x14ac:dyDescent="0.25">
      <c r="A40"/>
    </row>
    <row r="41" spans="1:21" x14ac:dyDescent="0.25">
      <c r="A41"/>
    </row>
    <row r="42" spans="1:21" x14ac:dyDescent="0.25">
      <c r="A42"/>
    </row>
    <row r="43" spans="1:21" x14ac:dyDescent="0.25">
      <c r="A43"/>
    </row>
    <row r="44" spans="1:21" x14ac:dyDescent="0.25">
      <c r="A44"/>
    </row>
    <row r="45" spans="1:21" x14ac:dyDescent="0.25">
      <c r="A45"/>
    </row>
    <row r="46" spans="1:21" x14ac:dyDescent="0.25">
      <c r="A46"/>
    </row>
    <row r="47" spans="1:21" x14ac:dyDescent="0.25">
      <c r="A47"/>
    </row>
    <row r="48" spans="1:2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 s="93">
        <v>1.7361111111111101E-4</v>
      </c>
    </row>
  </sheetData>
  <mergeCells count="25">
    <mergeCell ref="A1:W1"/>
    <mergeCell ref="B2:X2"/>
    <mergeCell ref="B4:X4"/>
    <mergeCell ref="B6:X6"/>
    <mergeCell ref="B7:D7"/>
    <mergeCell ref="Q7:Y7"/>
    <mergeCell ref="B9:X9"/>
    <mergeCell ref="B10:X10"/>
    <mergeCell ref="B11:X11"/>
    <mergeCell ref="A14:A15"/>
    <mergeCell ref="B14:B15"/>
    <mergeCell ref="C14:C15"/>
    <mergeCell ref="D14:D15"/>
    <mergeCell ref="E14:E15"/>
    <mergeCell ref="B25:X26"/>
    <mergeCell ref="B29:P29"/>
    <mergeCell ref="B31:P31"/>
    <mergeCell ref="B33:U33"/>
    <mergeCell ref="B12:X12"/>
    <mergeCell ref="F14:F15"/>
    <mergeCell ref="K14:K15"/>
    <mergeCell ref="M14:P14"/>
    <mergeCell ref="Q14:T14"/>
    <mergeCell ref="U14:V14"/>
    <mergeCell ref="X14:X15"/>
  </mergeCells>
  <pageMargins left="0.70833333333333304" right="0.70833333333333304" top="0.74791666666666701" bottom="0.74791666666666701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"/>
  <sheetViews>
    <sheetView topLeftCell="A16" zoomScale="75" zoomScaleNormal="75" workbookViewId="0">
      <selection activeCell="B41" sqref="B41:P41"/>
    </sheetView>
  </sheetViews>
  <sheetFormatPr defaultRowHeight="15" x14ac:dyDescent="0.25"/>
  <cols>
    <col min="1" max="1" width="2"/>
    <col min="2" max="2" width="3.5703125"/>
    <col min="3" max="3" width="8.140625"/>
    <col min="4" max="4" width="26.7109375"/>
    <col min="5" max="5" width="12.42578125"/>
    <col min="6" max="6" width="27.5703125" customWidth="1"/>
    <col min="7" max="10" width="0" hidden="1"/>
    <col min="11" max="11" width="18"/>
    <col min="12" max="12" width="0" hidden="1"/>
    <col min="13" max="13" width="8.5703125"/>
    <col min="14" max="14" width="11.42578125"/>
    <col min="15" max="20" width="8.5703125"/>
    <col min="21" max="21" width="13.85546875"/>
    <col min="22" max="22" width="8.7109375"/>
    <col min="23" max="23" width="10"/>
    <col min="24" max="24" width="12.28515625" customWidth="1"/>
    <col min="25" max="1023" width="8.7109375"/>
  </cols>
  <sheetData>
    <row r="1" spans="1:25" x14ac:dyDescent="0.25">
      <c r="B1" s="178" t="s">
        <v>0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2"/>
    </row>
    <row r="2" spans="1:25" x14ac:dyDescent="0.25">
      <c r="B2" s="3"/>
      <c r="C2" s="178" t="s">
        <v>1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</row>
    <row r="3" spans="1:2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 t="s">
        <v>132</v>
      </c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5">
      <c r="B4" s="3"/>
      <c r="C4" s="178" t="s">
        <v>2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</row>
    <row r="5" spans="1:25" x14ac:dyDescent="0.25"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</row>
    <row r="6" spans="1:25" ht="27" thickBot="1" x14ac:dyDescent="0.45">
      <c r="B6" s="179" t="s">
        <v>3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</row>
    <row r="7" spans="1:25" ht="15.75" thickTop="1" x14ac:dyDescent="0.25">
      <c r="B7" s="176" t="s">
        <v>4</v>
      </c>
      <c r="C7" s="176"/>
      <c r="D7" s="176"/>
      <c r="E7" s="5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85"/>
      <c r="R7" s="185"/>
      <c r="S7" s="185"/>
      <c r="T7" s="185"/>
      <c r="U7" s="185"/>
      <c r="X7" s="159"/>
    </row>
    <row r="8" spans="1:25" x14ac:dyDescent="0.25">
      <c r="B8" s="5"/>
      <c r="C8" s="5"/>
      <c r="D8" s="5"/>
      <c r="E8" s="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6"/>
      <c r="R8" s="6"/>
      <c r="S8" s="1"/>
      <c r="T8" s="1"/>
      <c r="U8" s="1"/>
    </row>
    <row r="9" spans="1:25" ht="18.75" customHeight="1" x14ac:dyDescent="0.25">
      <c r="B9" s="167" t="s">
        <v>5</v>
      </c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</row>
    <row r="10" spans="1:25" ht="15" customHeight="1" x14ac:dyDescent="0.25">
      <c r="B10" s="167" t="s">
        <v>6</v>
      </c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</row>
    <row r="11" spans="1:25" ht="18" customHeight="1" x14ac:dyDescent="0.25">
      <c r="B11" s="167" t="s">
        <v>64</v>
      </c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</row>
    <row r="12" spans="1:25" ht="18" customHeight="1" x14ac:dyDescent="0.25">
      <c r="B12" s="167" t="s">
        <v>65</v>
      </c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</row>
    <row r="14" spans="1:25" ht="15.75" thickBot="1" x14ac:dyDescent="0.3">
      <c r="A14" s="95">
        <v>1.7361111111111101E-4</v>
      </c>
      <c r="B14" s="96"/>
      <c r="C14" s="96"/>
      <c r="D14" s="96"/>
      <c r="E14" s="161"/>
      <c r="F14" s="97"/>
      <c r="G14" s="96"/>
      <c r="H14" s="96"/>
      <c r="I14" s="96"/>
      <c r="J14" s="96"/>
      <c r="K14" s="96"/>
    </row>
    <row r="15" spans="1:25" ht="51.75" customHeight="1" thickBot="1" x14ac:dyDescent="0.3">
      <c r="A15" s="180"/>
      <c r="B15" s="181" t="s">
        <v>9</v>
      </c>
      <c r="C15" s="182" t="s">
        <v>10</v>
      </c>
      <c r="D15" s="171" t="s">
        <v>11</v>
      </c>
      <c r="E15" s="172" t="s">
        <v>12</v>
      </c>
      <c r="F15" s="171" t="s">
        <v>13</v>
      </c>
      <c r="G15" s="10"/>
      <c r="H15" s="10"/>
      <c r="I15" s="10"/>
      <c r="J15" s="10"/>
      <c r="K15" s="183" t="s">
        <v>14</v>
      </c>
      <c r="L15" s="98"/>
      <c r="M15" s="173" t="s">
        <v>15</v>
      </c>
      <c r="N15" s="173"/>
      <c r="O15" s="173"/>
      <c r="P15" s="173"/>
      <c r="Q15" s="173" t="s">
        <v>16</v>
      </c>
      <c r="R15" s="173"/>
      <c r="S15" s="173"/>
      <c r="T15" s="173"/>
      <c r="U15" s="174" t="s">
        <v>17</v>
      </c>
      <c r="V15" s="174"/>
      <c r="W15" s="12"/>
      <c r="X15" s="184" t="s">
        <v>18</v>
      </c>
    </row>
    <row r="16" spans="1:25" s="100" customFormat="1" ht="82.5" customHeight="1" thickBot="1" x14ac:dyDescent="0.3">
      <c r="A16" s="180"/>
      <c r="B16" s="181"/>
      <c r="C16" s="182"/>
      <c r="D16" s="171"/>
      <c r="E16" s="172"/>
      <c r="F16" s="171"/>
      <c r="G16" s="14" t="s">
        <v>19</v>
      </c>
      <c r="H16" s="14" t="s">
        <v>20</v>
      </c>
      <c r="I16" s="14" t="s">
        <v>21</v>
      </c>
      <c r="J16" s="14" t="s">
        <v>22</v>
      </c>
      <c r="K16" s="183"/>
      <c r="L16" s="99" t="s">
        <v>23</v>
      </c>
      <c r="M16" s="16" t="s">
        <v>24</v>
      </c>
      <c r="N16" s="17" t="s">
        <v>25</v>
      </c>
      <c r="O16" s="18" t="s">
        <v>26</v>
      </c>
      <c r="P16" s="13" t="s">
        <v>27</v>
      </c>
      <c r="Q16" s="19" t="s">
        <v>24</v>
      </c>
      <c r="R16" s="17" t="s">
        <v>25</v>
      </c>
      <c r="S16" s="18" t="s">
        <v>26</v>
      </c>
      <c r="T16" s="13" t="s">
        <v>27</v>
      </c>
      <c r="U16" s="17" t="s">
        <v>25</v>
      </c>
      <c r="V16" s="20" t="s">
        <v>27</v>
      </c>
      <c r="W16" s="21" t="s">
        <v>28</v>
      </c>
      <c r="X16" s="184"/>
    </row>
    <row r="17" spans="1:24" s="101" customFormat="1" ht="27" customHeight="1" x14ac:dyDescent="0.25">
      <c r="B17" s="24">
        <v>1</v>
      </c>
      <c r="C17" s="102" t="s">
        <v>66</v>
      </c>
      <c r="D17" s="103" t="s">
        <v>67</v>
      </c>
      <c r="E17" s="104" t="s">
        <v>141</v>
      </c>
      <c r="F17" s="29" t="s">
        <v>148</v>
      </c>
      <c r="G17" s="105"/>
      <c r="H17" s="105"/>
      <c r="I17" s="105"/>
      <c r="J17" s="105"/>
      <c r="K17" s="106" t="s">
        <v>63</v>
      </c>
      <c r="L17" s="107"/>
      <c r="M17" s="108">
        <v>5</v>
      </c>
      <c r="N17" s="109">
        <v>4.3402777777777797E-3</v>
      </c>
      <c r="O17" s="110">
        <f t="shared" ref="O17:O33" si="0">N17/$A$14</f>
        <v>25.000000000000025</v>
      </c>
      <c r="P17" s="111">
        <f t="shared" ref="P17:P35" si="1">O17+M17</f>
        <v>30.000000000000025</v>
      </c>
      <c r="Q17" s="112">
        <v>0</v>
      </c>
      <c r="R17" s="40">
        <v>1.72453703703704E-3</v>
      </c>
      <c r="S17" s="113">
        <f t="shared" ref="S17:S35" si="2">R17/$A$14</f>
        <v>9.9333333333333567</v>
      </c>
      <c r="T17" s="114">
        <f t="shared" ref="T17:T35" si="3">S17+Q17</f>
        <v>9.9333333333333567</v>
      </c>
      <c r="U17" s="115">
        <f t="shared" ref="U17:U33" si="4">N17+R17</f>
        <v>6.0648148148148198E-3</v>
      </c>
      <c r="V17" s="41">
        <f t="shared" ref="V17:V35" si="5">T17+P17</f>
        <v>39.93333333333338</v>
      </c>
      <c r="W17" s="197" t="s">
        <v>34</v>
      </c>
      <c r="X17" s="43"/>
    </row>
    <row r="18" spans="1:24" ht="27" customHeight="1" x14ac:dyDescent="0.25">
      <c r="A18" s="101"/>
      <c r="B18" s="44">
        <v>2</v>
      </c>
      <c r="C18" s="116" t="s">
        <v>68</v>
      </c>
      <c r="D18" s="47" t="s">
        <v>69</v>
      </c>
      <c r="E18" s="117" t="s">
        <v>70</v>
      </c>
      <c r="F18" s="118" t="s">
        <v>71</v>
      </c>
      <c r="G18" s="119"/>
      <c r="H18" s="119"/>
      <c r="I18" s="119"/>
      <c r="J18" s="119"/>
      <c r="K18" s="120" t="s">
        <v>63</v>
      </c>
      <c r="L18" s="51"/>
      <c r="M18" s="121">
        <v>5</v>
      </c>
      <c r="N18" s="52">
        <v>5.7291666666666697E-3</v>
      </c>
      <c r="O18" s="122">
        <f t="shared" si="0"/>
        <v>33.000000000000036</v>
      </c>
      <c r="P18" s="123">
        <f t="shared" si="1"/>
        <v>38.000000000000036</v>
      </c>
      <c r="Q18" s="36">
        <v>0</v>
      </c>
      <c r="R18" s="54">
        <v>2.0254629629629598E-3</v>
      </c>
      <c r="S18" s="124">
        <f t="shared" si="2"/>
        <v>11.666666666666655</v>
      </c>
      <c r="T18" s="125">
        <f t="shared" si="3"/>
        <v>11.666666666666655</v>
      </c>
      <c r="U18" s="126">
        <f t="shared" si="4"/>
        <v>7.7546296296296295E-3</v>
      </c>
      <c r="V18" s="56">
        <f t="shared" si="5"/>
        <v>49.666666666666693</v>
      </c>
      <c r="W18" s="198" t="s">
        <v>39</v>
      </c>
      <c r="X18" s="58"/>
    </row>
    <row r="19" spans="1:24" ht="27" customHeight="1" x14ac:dyDescent="0.25">
      <c r="A19" s="101"/>
      <c r="B19" s="44">
        <v>3</v>
      </c>
      <c r="C19" s="128" t="s">
        <v>72</v>
      </c>
      <c r="D19" s="47" t="s">
        <v>73</v>
      </c>
      <c r="E19" s="117" t="s">
        <v>74</v>
      </c>
      <c r="F19" s="49" t="s">
        <v>75</v>
      </c>
      <c r="G19" s="129"/>
      <c r="H19" s="129"/>
      <c r="I19" s="129"/>
      <c r="J19" s="129"/>
      <c r="K19" s="120" t="s">
        <v>63</v>
      </c>
      <c r="L19" s="51"/>
      <c r="M19" s="121">
        <v>3</v>
      </c>
      <c r="N19" s="52">
        <v>5.9606481481481498E-3</v>
      </c>
      <c r="O19" s="122">
        <f t="shared" si="0"/>
        <v>34.333333333333364</v>
      </c>
      <c r="P19" s="123">
        <f t="shared" si="1"/>
        <v>37.333333333333364</v>
      </c>
      <c r="Q19" s="36">
        <v>0</v>
      </c>
      <c r="R19" s="54">
        <v>4.0625000000000001E-3</v>
      </c>
      <c r="S19" s="124">
        <f t="shared" si="2"/>
        <v>23.400000000000013</v>
      </c>
      <c r="T19" s="125">
        <f t="shared" si="3"/>
        <v>23.400000000000013</v>
      </c>
      <c r="U19" s="126">
        <f t="shared" si="4"/>
        <v>1.0023148148148149E-2</v>
      </c>
      <c r="V19" s="56">
        <f t="shared" si="5"/>
        <v>60.733333333333377</v>
      </c>
      <c r="W19" s="198" t="s">
        <v>44</v>
      </c>
      <c r="X19" s="58"/>
    </row>
    <row r="20" spans="1:24" ht="27" customHeight="1" x14ac:dyDescent="0.25">
      <c r="A20" s="101"/>
      <c r="B20" s="44">
        <v>4</v>
      </c>
      <c r="C20" s="127" t="s">
        <v>76</v>
      </c>
      <c r="D20" s="47" t="s">
        <v>77</v>
      </c>
      <c r="E20" s="117" t="s">
        <v>78</v>
      </c>
      <c r="F20" s="49" t="s">
        <v>71</v>
      </c>
      <c r="G20" s="129"/>
      <c r="H20" s="129"/>
      <c r="I20" s="129"/>
      <c r="J20" s="129"/>
      <c r="K20" s="120" t="s">
        <v>63</v>
      </c>
      <c r="L20" s="51"/>
      <c r="M20" s="121">
        <v>3</v>
      </c>
      <c r="N20" s="52">
        <v>7.9861111111111105E-3</v>
      </c>
      <c r="O20" s="122">
        <f t="shared" si="0"/>
        <v>46.000000000000021</v>
      </c>
      <c r="P20" s="123">
        <f t="shared" si="1"/>
        <v>49.000000000000021</v>
      </c>
      <c r="Q20" s="36">
        <v>0</v>
      </c>
      <c r="R20" s="54">
        <v>2.9745370370370399E-3</v>
      </c>
      <c r="S20" s="124">
        <f t="shared" si="2"/>
        <v>17.133333333333361</v>
      </c>
      <c r="T20" s="125">
        <f t="shared" si="3"/>
        <v>17.133333333333361</v>
      </c>
      <c r="U20" s="126">
        <f t="shared" si="4"/>
        <v>1.096064814814815E-2</v>
      </c>
      <c r="V20" s="56">
        <f t="shared" si="5"/>
        <v>66.133333333333383</v>
      </c>
      <c r="W20" s="127">
        <v>4</v>
      </c>
      <c r="X20" s="160" t="s">
        <v>133</v>
      </c>
    </row>
    <row r="21" spans="1:24" ht="29.85" customHeight="1" x14ac:dyDescent="0.25">
      <c r="A21" s="101"/>
      <c r="B21" s="44">
        <v>5</v>
      </c>
      <c r="C21" s="116" t="s">
        <v>79</v>
      </c>
      <c r="D21" s="47" t="s">
        <v>80</v>
      </c>
      <c r="E21" s="117" t="s">
        <v>81</v>
      </c>
      <c r="F21" s="118" t="s">
        <v>148</v>
      </c>
      <c r="G21" s="129"/>
      <c r="H21" s="129"/>
      <c r="I21" s="129"/>
      <c r="J21" s="129"/>
      <c r="K21" s="120" t="s">
        <v>63</v>
      </c>
      <c r="L21" s="51"/>
      <c r="M21" s="121">
        <f>3+3+5+5</f>
        <v>16</v>
      </c>
      <c r="N21" s="52">
        <v>6.8865740740740701E-3</v>
      </c>
      <c r="O21" s="122">
        <f t="shared" si="0"/>
        <v>39.666666666666664</v>
      </c>
      <c r="P21" s="123">
        <f t="shared" si="1"/>
        <v>55.666666666666664</v>
      </c>
      <c r="Q21" s="36">
        <v>0</v>
      </c>
      <c r="R21" s="54">
        <v>2.3379629629629601E-3</v>
      </c>
      <c r="S21" s="124">
        <f t="shared" si="2"/>
        <v>13.466666666666658</v>
      </c>
      <c r="T21" s="125">
        <f t="shared" si="3"/>
        <v>13.466666666666658</v>
      </c>
      <c r="U21" s="126">
        <f t="shared" si="4"/>
        <v>9.2245370370370311E-3</v>
      </c>
      <c r="V21" s="56">
        <f t="shared" si="5"/>
        <v>69.133333333333326</v>
      </c>
      <c r="W21" s="127">
        <v>5</v>
      </c>
      <c r="X21" s="58"/>
    </row>
    <row r="22" spans="1:24" ht="27" customHeight="1" x14ac:dyDescent="0.25">
      <c r="A22" s="101"/>
      <c r="B22" s="44">
        <v>6</v>
      </c>
      <c r="C22" s="127" t="s">
        <v>82</v>
      </c>
      <c r="D22" s="47" t="s">
        <v>83</v>
      </c>
      <c r="E22" s="117" t="s">
        <v>84</v>
      </c>
      <c r="F22" s="49" t="s">
        <v>149</v>
      </c>
      <c r="G22" s="129"/>
      <c r="H22" s="129"/>
      <c r="I22" s="129"/>
      <c r="J22" s="129"/>
      <c r="K22" s="120" t="s">
        <v>63</v>
      </c>
      <c r="L22" s="51"/>
      <c r="M22" s="121">
        <v>3</v>
      </c>
      <c r="N22" s="52">
        <v>7.7546296296296304E-3</v>
      </c>
      <c r="O22" s="122">
        <f t="shared" si="0"/>
        <v>44.6666666666667</v>
      </c>
      <c r="P22" s="123">
        <f t="shared" si="1"/>
        <v>47.6666666666667</v>
      </c>
      <c r="Q22" s="36">
        <v>0</v>
      </c>
      <c r="R22" s="54">
        <v>3.7499999999999999E-3</v>
      </c>
      <c r="S22" s="124">
        <f t="shared" si="2"/>
        <v>21.600000000000012</v>
      </c>
      <c r="T22" s="125">
        <f t="shared" si="3"/>
        <v>21.600000000000012</v>
      </c>
      <c r="U22" s="126">
        <f t="shared" si="4"/>
        <v>1.150462962962963E-2</v>
      </c>
      <c r="V22" s="56">
        <f t="shared" si="5"/>
        <v>69.266666666666708</v>
      </c>
      <c r="W22" s="127">
        <v>6</v>
      </c>
      <c r="X22" s="58"/>
    </row>
    <row r="23" spans="1:24" ht="27" customHeight="1" x14ac:dyDescent="0.25">
      <c r="A23" s="101"/>
      <c r="B23" s="44">
        <v>7</v>
      </c>
      <c r="C23" s="127" t="s">
        <v>85</v>
      </c>
      <c r="D23" s="47" t="s">
        <v>86</v>
      </c>
      <c r="E23" s="117" t="s">
        <v>87</v>
      </c>
      <c r="F23" s="49" t="s">
        <v>75</v>
      </c>
      <c r="G23" s="129"/>
      <c r="H23" s="129"/>
      <c r="I23" s="129"/>
      <c r="J23" s="129"/>
      <c r="K23" s="120" t="s">
        <v>63</v>
      </c>
      <c r="L23" s="51"/>
      <c r="M23" s="121">
        <v>3</v>
      </c>
      <c r="N23" s="52">
        <v>7.5810185185185199E-3</v>
      </c>
      <c r="O23" s="122">
        <f t="shared" si="0"/>
        <v>43.6666666666667</v>
      </c>
      <c r="P23" s="123">
        <f t="shared" si="1"/>
        <v>46.6666666666667</v>
      </c>
      <c r="Q23" s="36">
        <v>5</v>
      </c>
      <c r="R23" s="54">
        <v>3.37962962962963E-3</v>
      </c>
      <c r="S23" s="124">
        <f t="shared" si="2"/>
        <v>19.466666666666679</v>
      </c>
      <c r="T23" s="125">
        <f t="shared" si="3"/>
        <v>24.466666666666679</v>
      </c>
      <c r="U23" s="126">
        <f t="shared" si="4"/>
        <v>1.096064814814815E-2</v>
      </c>
      <c r="V23" s="56">
        <f t="shared" si="5"/>
        <v>71.133333333333383</v>
      </c>
      <c r="W23" s="127">
        <v>7</v>
      </c>
      <c r="X23" s="58"/>
    </row>
    <row r="24" spans="1:24" ht="27" customHeight="1" x14ac:dyDescent="0.25">
      <c r="A24" s="101"/>
      <c r="B24" s="44">
        <v>8</v>
      </c>
      <c r="C24" s="127" t="s">
        <v>88</v>
      </c>
      <c r="D24" s="47" t="s">
        <v>89</v>
      </c>
      <c r="E24" s="60" t="s">
        <v>90</v>
      </c>
      <c r="F24" s="49" t="s">
        <v>43</v>
      </c>
      <c r="G24" s="129"/>
      <c r="H24" s="129"/>
      <c r="I24" s="129"/>
      <c r="J24" s="129"/>
      <c r="K24" s="120" t="s">
        <v>63</v>
      </c>
      <c r="L24" s="51"/>
      <c r="M24" s="121">
        <v>0</v>
      </c>
      <c r="N24" s="52">
        <v>8.4490740740740707E-3</v>
      </c>
      <c r="O24" s="122">
        <f t="shared" si="0"/>
        <v>48.666666666666679</v>
      </c>
      <c r="P24" s="123">
        <f t="shared" si="1"/>
        <v>48.666666666666679</v>
      </c>
      <c r="Q24" s="36">
        <v>3</v>
      </c>
      <c r="R24" s="54">
        <v>3.6111111111111101E-3</v>
      </c>
      <c r="S24" s="124">
        <f t="shared" si="2"/>
        <v>20.800000000000008</v>
      </c>
      <c r="T24" s="125">
        <f t="shared" si="3"/>
        <v>23.800000000000008</v>
      </c>
      <c r="U24" s="126">
        <f t="shared" si="4"/>
        <v>1.2060185185185181E-2</v>
      </c>
      <c r="V24" s="56">
        <f t="shared" si="5"/>
        <v>72.466666666666683</v>
      </c>
      <c r="W24" s="127">
        <v>8</v>
      </c>
      <c r="X24" s="58"/>
    </row>
    <row r="25" spans="1:24" ht="27" customHeight="1" x14ac:dyDescent="0.25">
      <c r="A25" s="101"/>
      <c r="B25" s="44">
        <v>9</v>
      </c>
      <c r="C25" s="127" t="s">
        <v>91</v>
      </c>
      <c r="D25" s="47" t="s">
        <v>92</v>
      </c>
      <c r="E25" s="117" t="s">
        <v>93</v>
      </c>
      <c r="F25" s="49" t="s">
        <v>140</v>
      </c>
      <c r="G25" s="129"/>
      <c r="H25" s="129"/>
      <c r="I25" s="129"/>
      <c r="J25" s="129"/>
      <c r="K25" s="120" t="s">
        <v>63</v>
      </c>
      <c r="L25" s="51"/>
      <c r="M25" s="121">
        <v>3</v>
      </c>
      <c r="N25" s="52">
        <v>9.2592592592592605E-3</v>
      </c>
      <c r="O25" s="122">
        <f t="shared" si="0"/>
        <v>53.333333333333371</v>
      </c>
      <c r="P25" s="123">
        <f t="shared" si="1"/>
        <v>56.333333333333371</v>
      </c>
      <c r="Q25" s="36">
        <v>4</v>
      </c>
      <c r="R25" s="54">
        <v>3.76157407407407E-3</v>
      </c>
      <c r="S25" s="124">
        <f t="shared" si="2"/>
        <v>21.666666666666657</v>
      </c>
      <c r="T25" s="125">
        <f t="shared" si="3"/>
        <v>25.666666666666657</v>
      </c>
      <c r="U25" s="126">
        <f t="shared" si="4"/>
        <v>1.302083333333333E-2</v>
      </c>
      <c r="V25" s="56">
        <f t="shared" si="5"/>
        <v>82.000000000000028</v>
      </c>
      <c r="W25" s="127">
        <v>9</v>
      </c>
      <c r="X25" s="58"/>
    </row>
    <row r="26" spans="1:24" ht="27" customHeight="1" x14ac:dyDescent="0.25">
      <c r="A26" s="101"/>
      <c r="B26" s="44">
        <v>10</v>
      </c>
      <c r="C26" s="127" t="s">
        <v>94</v>
      </c>
      <c r="D26" s="47" t="s">
        <v>95</v>
      </c>
      <c r="E26" s="117" t="s">
        <v>96</v>
      </c>
      <c r="F26" s="49" t="s">
        <v>140</v>
      </c>
      <c r="G26" s="129"/>
      <c r="H26" s="129"/>
      <c r="I26" s="129"/>
      <c r="J26" s="129"/>
      <c r="K26" s="120" t="s">
        <v>63</v>
      </c>
      <c r="L26" s="51"/>
      <c r="M26" s="121">
        <f>3+3+3</f>
        <v>9</v>
      </c>
      <c r="N26" s="52">
        <v>9.08564814814815E-3</v>
      </c>
      <c r="O26" s="122">
        <f t="shared" si="0"/>
        <v>52.333333333333371</v>
      </c>
      <c r="P26" s="123">
        <f t="shared" si="1"/>
        <v>61.333333333333371</v>
      </c>
      <c r="Q26" s="36">
        <v>0</v>
      </c>
      <c r="R26" s="54">
        <v>3.65740740740741E-3</v>
      </c>
      <c r="S26" s="124">
        <f t="shared" si="2"/>
        <v>21.066666666666695</v>
      </c>
      <c r="T26" s="125">
        <f t="shared" si="3"/>
        <v>21.066666666666695</v>
      </c>
      <c r="U26" s="126">
        <f t="shared" si="4"/>
        <v>1.274305555555556E-2</v>
      </c>
      <c r="V26" s="56">
        <f t="shared" si="5"/>
        <v>82.400000000000063</v>
      </c>
      <c r="W26" s="127">
        <v>10</v>
      </c>
      <c r="X26" s="58"/>
    </row>
    <row r="27" spans="1:24" ht="27" customHeight="1" x14ac:dyDescent="0.25">
      <c r="A27" s="101"/>
      <c r="B27" s="44">
        <v>11</v>
      </c>
      <c r="C27" s="127" t="s">
        <v>97</v>
      </c>
      <c r="D27" s="47" t="s">
        <v>98</v>
      </c>
      <c r="E27" s="117" t="s">
        <v>99</v>
      </c>
      <c r="F27" s="49" t="s">
        <v>143</v>
      </c>
      <c r="G27" s="129"/>
      <c r="H27" s="129"/>
      <c r="I27" s="129"/>
      <c r="J27" s="129"/>
      <c r="K27" s="120" t="s">
        <v>63</v>
      </c>
      <c r="L27" s="51"/>
      <c r="M27" s="130">
        <f>3+5+3</f>
        <v>11</v>
      </c>
      <c r="N27" s="52">
        <v>9.7800925925925902E-3</v>
      </c>
      <c r="O27" s="122">
        <f t="shared" si="0"/>
        <v>56.33333333333335</v>
      </c>
      <c r="P27" s="123">
        <f t="shared" si="1"/>
        <v>67.333333333333343</v>
      </c>
      <c r="Q27" s="36">
        <v>0</v>
      </c>
      <c r="R27" s="54">
        <v>3.15972222222222E-3</v>
      </c>
      <c r="S27" s="124">
        <f t="shared" si="2"/>
        <v>18.2</v>
      </c>
      <c r="T27" s="125">
        <f t="shared" si="3"/>
        <v>18.2</v>
      </c>
      <c r="U27" s="126">
        <f t="shared" si="4"/>
        <v>1.293981481481481E-2</v>
      </c>
      <c r="V27" s="56">
        <f t="shared" si="5"/>
        <v>85.533333333333346</v>
      </c>
      <c r="W27" s="127">
        <v>11</v>
      </c>
      <c r="X27" s="58"/>
    </row>
    <row r="28" spans="1:24" ht="27" customHeight="1" x14ac:dyDescent="0.25">
      <c r="A28" s="101"/>
      <c r="B28" s="44">
        <v>12</v>
      </c>
      <c r="C28" s="127" t="s">
        <v>100</v>
      </c>
      <c r="D28" s="47" t="s">
        <v>101</v>
      </c>
      <c r="E28" s="117" t="s">
        <v>102</v>
      </c>
      <c r="F28" s="49" t="s">
        <v>150</v>
      </c>
      <c r="G28" s="129"/>
      <c r="H28" s="129"/>
      <c r="I28" s="129"/>
      <c r="J28" s="129"/>
      <c r="K28" s="120" t="s">
        <v>63</v>
      </c>
      <c r="L28" s="51"/>
      <c r="M28" s="121">
        <v>5</v>
      </c>
      <c r="N28" s="52">
        <v>1.0763888888888899E-2</v>
      </c>
      <c r="O28" s="122">
        <f t="shared" si="0"/>
        <v>62.000000000000092</v>
      </c>
      <c r="P28" s="123">
        <f t="shared" si="1"/>
        <v>67.000000000000085</v>
      </c>
      <c r="Q28" s="36">
        <v>0</v>
      </c>
      <c r="R28" s="54">
        <v>3.5300925925925899E-3</v>
      </c>
      <c r="S28" s="124">
        <f t="shared" si="2"/>
        <v>20.333333333333329</v>
      </c>
      <c r="T28" s="125">
        <f t="shared" si="3"/>
        <v>20.333333333333329</v>
      </c>
      <c r="U28" s="126">
        <f t="shared" si="4"/>
        <v>1.4293981481481489E-2</v>
      </c>
      <c r="V28" s="56">
        <f t="shared" si="5"/>
        <v>87.333333333333414</v>
      </c>
      <c r="W28" s="127">
        <v>12</v>
      </c>
      <c r="X28" s="58"/>
    </row>
    <row r="29" spans="1:24" ht="27" customHeight="1" x14ac:dyDescent="0.25">
      <c r="A29" s="101"/>
      <c r="B29" s="44">
        <v>13</v>
      </c>
      <c r="C29" s="127" t="s">
        <v>103</v>
      </c>
      <c r="D29" s="47" t="s">
        <v>104</v>
      </c>
      <c r="E29" s="117" t="s">
        <v>138</v>
      </c>
      <c r="F29" s="49" t="s">
        <v>105</v>
      </c>
      <c r="G29" s="129"/>
      <c r="H29" s="129"/>
      <c r="I29" s="129"/>
      <c r="J29" s="129"/>
      <c r="K29" s="120" t="s">
        <v>63</v>
      </c>
      <c r="L29" s="51"/>
      <c r="M29" s="130">
        <v>5</v>
      </c>
      <c r="N29" s="52">
        <v>1.0590277777777799E-2</v>
      </c>
      <c r="O29" s="122">
        <f t="shared" si="0"/>
        <v>61.000000000000156</v>
      </c>
      <c r="P29" s="123">
        <f t="shared" si="1"/>
        <v>66.000000000000156</v>
      </c>
      <c r="Q29" s="36">
        <v>3</v>
      </c>
      <c r="R29" s="54">
        <v>4.65277777777778E-3</v>
      </c>
      <c r="S29" s="124">
        <f t="shared" si="2"/>
        <v>26.800000000000029</v>
      </c>
      <c r="T29" s="125">
        <f t="shared" si="3"/>
        <v>29.800000000000029</v>
      </c>
      <c r="U29" s="126">
        <f t="shared" si="4"/>
        <v>1.5243055555555579E-2</v>
      </c>
      <c r="V29" s="56">
        <f t="shared" si="5"/>
        <v>95.800000000000182</v>
      </c>
      <c r="W29" s="127">
        <v>13</v>
      </c>
      <c r="X29" s="58"/>
    </row>
    <row r="30" spans="1:24" ht="27" customHeight="1" x14ac:dyDescent="0.25">
      <c r="A30" s="101"/>
      <c r="B30" s="44">
        <v>14</v>
      </c>
      <c r="C30" s="127" t="s">
        <v>106</v>
      </c>
      <c r="D30" s="47" t="s">
        <v>107</v>
      </c>
      <c r="E30" s="60" t="s">
        <v>108</v>
      </c>
      <c r="F30" s="49" t="s">
        <v>144</v>
      </c>
      <c r="G30" s="129"/>
      <c r="H30" s="129"/>
      <c r="I30" s="129"/>
      <c r="J30" s="129"/>
      <c r="K30" s="120" t="s">
        <v>63</v>
      </c>
      <c r="L30" s="51"/>
      <c r="M30" s="121">
        <f>5+3+5+5</f>
        <v>18</v>
      </c>
      <c r="N30" s="52">
        <v>1.49305555555556E-2</v>
      </c>
      <c r="O30" s="122">
        <f t="shared" si="0"/>
        <v>86.000000000000298</v>
      </c>
      <c r="P30" s="123">
        <f t="shared" si="1"/>
        <v>104.0000000000003</v>
      </c>
      <c r="Q30" s="36">
        <v>0</v>
      </c>
      <c r="R30" s="54">
        <v>4.5949074074074104E-3</v>
      </c>
      <c r="S30" s="124">
        <f t="shared" si="2"/>
        <v>26.466666666666701</v>
      </c>
      <c r="T30" s="125">
        <f t="shared" si="3"/>
        <v>26.466666666666701</v>
      </c>
      <c r="U30" s="126">
        <f t="shared" si="4"/>
        <v>1.9525462962963008E-2</v>
      </c>
      <c r="V30" s="56">
        <f t="shared" si="5"/>
        <v>130.46666666666701</v>
      </c>
      <c r="W30" s="127" t="s">
        <v>145</v>
      </c>
      <c r="X30" s="58"/>
    </row>
    <row r="31" spans="1:24" ht="27" customHeight="1" x14ac:dyDescent="0.25">
      <c r="A31" s="101"/>
      <c r="B31" s="44">
        <v>15</v>
      </c>
      <c r="C31" s="127" t="s">
        <v>109</v>
      </c>
      <c r="D31" s="47" t="s">
        <v>110</v>
      </c>
      <c r="E31" s="60" t="s">
        <v>111</v>
      </c>
      <c r="F31" s="49" t="s">
        <v>43</v>
      </c>
      <c r="G31" s="129"/>
      <c r="H31" s="129"/>
      <c r="I31" s="129"/>
      <c r="J31" s="129"/>
      <c r="K31" s="120" t="s">
        <v>63</v>
      </c>
      <c r="L31" s="51"/>
      <c r="M31" s="121">
        <f>3+5+5+31</f>
        <v>44</v>
      </c>
      <c r="N31" s="52">
        <v>1.18055555555556E-2</v>
      </c>
      <c r="O31" s="122">
        <f t="shared" si="0"/>
        <v>68.000000000000298</v>
      </c>
      <c r="P31" s="123">
        <f t="shared" si="1"/>
        <v>112.0000000000003</v>
      </c>
      <c r="Q31" s="36">
        <v>0</v>
      </c>
      <c r="R31" s="54">
        <v>4.1782407407407402E-3</v>
      </c>
      <c r="S31" s="124">
        <f t="shared" si="2"/>
        <v>24.066666666666677</v>
      </c>
      <c r="T31" s="125">
        <f t="shared" si="3"/>
        <v>24.066666666666677</v>
      </c>
      <c r="U31" s="126">
        <f t="shared" si="4"/>
        <v>1.598379629629634E-2</v>
      </c>
      <c r="V31" s="56">
        <f t="shared" si="5"/>
        <v>136.06666666666698</v>
      </c>
      <c r="W31" s="127">
        <v>14</v>
      </c>
      <c r="X31" s="58"/>
    </row>
    <row r="32" spans="1:24" ht="27" customHeight="1" x14ac:dyDescent="0.25">
      <c r="A32" s="101"/>
      <c r="B32" s="44">
        <v>16</v>
      </c>
      <c r="C32" s="127" t="s">
        <v>112</v>
      </c>
      <c r="D32" s="47" t="s">
        <v>113</v>
      </c>
      <c r="E32" s="117" t="s">
        <v>114</v>
      </c>
      <c r="F32" s="49" t="s">
        <v>71</v>
      </c>
      <c r="G32" s="129"/>
      <c r="H32" s="129"/>
      <c r="I32" s="129"/>
      <c r="J32" s="129"/>
      <c r="K32" s="120" t="s">
        <v>63</v>
      </c>
      <c r="L32" s="51"/>
      <c r="M32" s="121">
        <v>8</v>
      </c>
      <c r="N32" s="52">
        <v>1.48148148148148E-2</v>
      </c>
      <c r="O32" s="122">
        <f t="shared" si="0"/>
        <v>85.3333333333333</v>
      </c>
      <c r="P32" s="123">
        <f t="shared" si="1"/>
        <v>93.3333333333333</v>
      </c>
      <c r="Q32" s="36">
        <v>10</v>
      </c>
      <c r="R32" s="54">
        <v>5.92592592592593E-3</v>
      </c>
      <c r="S32" s="124">
        <f t="shared" si="2"/>
        <v>34.133333333333375</v>
      </c>
      <c r="T32" s="125">
        <f t="shared" si="3"/>
        <v>44.133333333333375</v>
      </c>
      <c r="U32" s="126">
        <f t="shared" si="4"/>
        <v>2.074074074074073E-2</v>
      </c>
      <c r="V32" s="56">
        <f t="shared" si="5"/>
        <v>137.46666666666667</v>
      </c>
      <c r="W32" s="127">
        <v>15</v>
      </c>
      <c r="X32" s="58"/>
    </row>
    <row r="33" spans="1:24" ht="27" customHeight="1" x14ac:dyDescent="0.25">
      <c r="A33" s="101"/>
      <c r="B33" s="44">
        <v>17</v>
      </c>
      <c r="C33" s="127" t="s">
        <v>115</v>
      </c>
      <c r="D33" s="47" t="s">
        <v>116</v>
      </c>
      <c r="E33" s="117" t="s">
        <v>117</v>
      </c>
      <c r="F33" s="49" t="s">
        <v>151</v>
      </c>
      <c r="G33" s="129"/>
      <c r="H33" s="129"/>
      <c r="I33" s="129"/>
      <c r="J33" s="129"/>
      <c r="K33" s="120" t="s">
        <v>63</v>
      </c>
      <c r="L33" s="51"/>
      <c r="M33" s="121">
        <f>22+30+3+5</f>
        <v>60</v>
      </c>
      <c r="N33" s="52">
        <v>1.01851851851852E-2</v>
      </c>
      <c r="O33" s="122">
        <f t="shared" si="0"/>
        <v>58.666666666666785</v>
      </c>
      <c r="P33" s="123">
        <f t="shared" si="1"/>
        <v>118.66666666666679</v>
      </c>
      <c r="Q33" s="36">
        <v>0</v>
      </c>
      <c r="R33" s="54">
        <v>3.6689814814814801E-3</v>
      </c>
      <c r="S33" s="124">
        <f t="shared" si="2"/>
        <v>21.133333333333336</v>
      </c>
      <c r="T33" s="125">
        <f t="shared" si="3"/>
        <v>21.133333333333336</v>
      </c>
      <c r="U33" s="126">
        <f t="shared" si="4"/>
        <v>1.385416666666668E-2</v>
      </c>
      <c r="V33" s="56">
        <f t="shared" si="5"/>
        <v>139.80000000000013</v>
      </c>
      <c r="W33" s="127">
        <v>16</v>
      </c>
      <c r="X33" s="58"/>
    </row>
    <row r="34" spans="1:24" ht="27" customHeight="1" x14ac:dyDescent="0.25">
      <c r="A34" s="101"/>
      <c r="B34" s="44">
        <v>18</v>
      </c>
      <c r="C34" s="127" t="s">
        <v>118</v>
      </c>
      <c r="D34" s="47" t="s">
        <v>119</v>
      </c>
      <c r="E34" s="117" t="s">
        <v>120</v>
      </c>
      <c r="F34" s="49" t="s">
        <v>151</v>
      </c>
      <c r="G34" s="129"/>
      <c r="H34" s="129"/>
      <c r="I34" s="129"/>
      <c r="J34" s="129"/>
      <c r="K34" s="120" t="s">
        <v>63</v>
      </c>
      <c r="L34" s="51"/>
      <c r="M34" s="121">
        <v>200</v>
      </c>
      <c r="N34" s="131" t="s">
        <v>121</v>
      </c>
      <c r="O34" s="122"/>
      <c r="P34" s="123">
        <f t="shared" si="1"/>
        <v>200</v>
      </c>
      <c r="Q34" s="36">
        <v>0</v>
      </c>
      <c r="R34" s="54">
        <v>5.60185185185185E-3</v>
      </c>
      <c r="S34" s="124">
        <f t="shared" si="2"/>
        <v>32.266666666666673</v>
      </c>
      <c r="T34" s="125">
        <f t="shared" si="3"/>
        <v>32.266666666666673</v>
      </c>
      <c r="U34" s="126"/>
      <c r="V34" s="56">
        <f t="shared" si="5"/>
        <v>232.26666666666668</v>
      </c>
      <c r="W34" s="127">
        <v>17</v>
      </c>
      <c r="X34" s="58"/>
    </row>
    <row r="35" spans="1:24" ht="27" customHeight="1" x14ac:dyDescent="0.25">
      <c r="A35" s="101"/>
      <c r="B35" s="44">
        <v>19</v>
      </c>
      <c r="C35" s="127" t="s">
        <v>122</v>
      </c>
      <c r="D35" s="47" t="s">
        <v>123</v>
      </c>
      <c r="E35" s="60" t="s">
        <v>124</v>
      </c>
      <c r="F35" s="49" t="s">
        <v>43</v>
      </c>
      <c r="G35" s="129"/>
      <c r="H35" s="129"/>
      <c r="I35" s="129"/>
      <c r="J35" s="129"/>
      <c r="K35" s="120" t="s">
        <v>63</v>
      </c>
      <c r="L35" s="51"/>
      <c r="M35" s="121">
        <v>200</v>
      </c>
      <c r="N35" s="131" t="s">
        <v>121</v>
      </c>
      <c r="O35" s="122"/>
      <c r="P35" s="123">
        <f t="shared" si="1"/>
        <v>200</v>
      </c>
      <c r="Q35" s="36">
        <v>3</v>
      </c>
      <c r="R35" s="54">
        <v>1.09606481481481E-2</v>
      </c>
      <c r="S35" s="124">
        <f t="shared" si="2"/>
        <v>63.133333333333091</v>
      </c>
      <c r="T35" s="125">
        <f t="shared" si="3"/>
        <v>66.133333333333098</v>
      </c>
      <c r="U35" s="126"/>
      <c r="V35" s="56">
        <f t="shared" si="5"/>
        <v>266.1333333333331</v>
      </c>
      <c r="W35" s="127">
        <v>18</v>
      </c>
      <c r="X35" s="58"/>
    </row>
    <row r="36" spans="1:24" ht="27" customHeight="1" thickBot="1" x14ac:dyDescent="0.3">
      <c r="A36" s="101"/>
      <c r="B36" s="44">
        <v>20</v>
      </c>
      <c r="C36" s="132" t="s">
        <v>125</v>
      </c>
      <c r="D36" s="133" t="s">
        <v>126</v>
      </c>
      <c r="E36" s="134" t="s">
        <v>127</v>
      </c>
      <c r="F36" s="49" t="s">
        <v>140</v>
      </c>
      <c r="G36" s="135"/>
      <c r="H36" s="135"/>
      <c r="I36" s="135"/>
      <c r="J36" s="135"/>
      <c r="K36" s="136" t="s">
        <v>63</v>
      </c>
      <c r="L36" s="51"/>
      <c r="M36" s="137"/>
      <c r="N36" s="138"/>
      <c r="O36" s="122"/>
      <c r="P36" s="139"/>
      <c r="Q36" s="53"/>
      <c r="R36" s="54"/>
      <c r="S36" s="124"/>
      <c r="T36" s="140"/>
      <c r="U36" s="141"/>
      <c r="V36" s="56" t="s">
        <v>128</v>
      </c>
      <c r="W36" s="127"/>
      <c r="X36" s="58"/>
    </row>
    <row r="37" spans="1:24" ht="27" customHeight="1" thickBot="1" x14ac:dyDescent="0.3">
      <c r="A37" s="101"/>
      <c r="B37" s="44">
        <v>21</v>
      </c>
      <c r="C37" s="142" t="s">
        <v>129</v>
      </c>
      <c r="D37" s="65" t="s">
        <v>130</v>
      </c>
      <c r="E37" s="143" t="s">
        <v>131</v>
      </c>
      <c r="F37" s="67" t="s">
        <v>148</v>
      </c>
      <c r="G37" s="84"/>
      <c r="H37" s="84"/>
      <c r="I37" s="84"/>
      <c r="J37" s="84"/>
      <c r="K37" s="144" t="s">
        <v>63</v>
      </c>
      <c r="L37" s="84"/>
      <c r="M37" s="145"/>
      <c r="N37" s="146"/>
      <c r="O37" s="147"/>
      <c r="P37" s="148"/>
      <c r="Q37" s="149"/>
      <c r="R37" s="150"/>
      <c r="S37" s="151"/>
      <c r="T37" s="152"/>
      <c r="U37" s="153"/>
      <c r="V37" s="154" t="s">
        <v>128</v>
      </c>
      <c r="W37" s="155"/>
      <c r="X37" s="156"/>
    </row>
    <row r="38" spans="1:24" ht="15" customHeight="1" x14ac:dyDescent="0.25">
      <c r="B38" s="163" t="s">
        <v>60</v>
      </c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</row>
    <row r="39" spans="1:24" x14ac:dyDescent="0.25"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</row>
    <row r="41" spans="1:24" x14ac:dyDescent="0.25">
      <c r="B41" s="164" t="s">
        <v>61</v>
      </c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1:24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24" x14ac:dyDescent="0.25">
      <c r="B43" s="164" t="s">
        <v>62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</row>
    <row r="45" spans="1:24" x14ac:dyDescent="0.25"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6"/>
      <c r="O45" s="166"/>
      <c r="P45" s="166"/>
      <c r="Q45" s="166"/>
      <c r="R45" s="166"/>
      <c r="S45" s="166"/>
      <c r="T45" s="166"/>
      <c r="U45" s="166"/>
    </row>
    <row r="80" spans="1:1" x14ac:dyDescent="0.25">
      <c r="A80" s="157">
        <v>1.7361111111111101E-4</v>
      </c>
    </row>
  </sheetData>
  <mergeCells count="25">
    <mergeCell ref="B1:X1"/>
    <mergeCell ref="C2:Y2"/>
    <mergeCell ref="C4:Y4"/>
    <mergeCell ref="B6:X6"/>
    <mergeCell ref="B7:D7"/>
    <mergeCell ref="Q7:U7"/>
    <mergeCell ref="B9:X9"/>
    <mergeCell ref="B10:X10"/>
    <mergeCell ref="A15:A16"/>
    <mergeCell ref="B15:B16"/>
    <mergeCell ref="C15:C16"/>
    <mergeCell ref="D15:D16"/>
    <mergeCell ref="E15:E16"/>
    <mergeCell ref="B38:U39"/>
    <mergeCell ref="B41:P41"/>
    <mergeCell ref="B43:P43"/>
    <mergeCell ref="B45:U45"/>
    <mergeCell ref="B11:X11"/>
    <mergeCell ref="B12:X12"/>
    <mergeCell ref="F15:F16"/>
    <mergeCell ref="K15:K16"/>
    <mergeCell ref="M15:P15"/>
    <mergeCell ref="Q15:T15"/>
    <mergeCell ref="U15:V15"/>
    <mergeCell ref="X15:X16"/>
  </mergeCells>
  <pageMargins left="0.50972222222222197" right="0.70833333333333304" top="0.59027777777777801" bottom="0.74791666666666701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4"/>
  <sheetViews>
    <sheetView tabSelected="1" zoomScale="75" zoomScaleNormal="75" workbookViewId="0">
      <selection activeCell="B38" sqref="B38"/>
    </sheetView>
  </sheetViews>
  <sheetFormatPr defaultRowHeight="15" x14ac:dyDescent="0.25"/>
  <cols>
    <col min="1" max="1" width="6.85546875" customWidth="1"/>
    <col min="2" max="2" width="44.28515625" customWidth="1"/>
    <col min="3" max="3" width="27" customWidth="1"/>
    <col min="4" max="4" width="16.140625" customWidth="1"/>
    <col min="5" max="5" width="21.85546875" customWidth="1"/>
  </cols>
  <sheetData>
    <row r="1" spans="1:6" x14ac:dyDescent="0.25">
      <c r="A1" s="189" t="s">
        <v>0</v>
      </c>
      <c r="B1" s="189"/>
      <c r="C1" s="189"/>
      <c r="D1" s="189"/>
      <c r="E1" s="189"/>
      <c r="F1" s="2"/>
    </row>
    <row r="2" spans="1:6" x14ac:dyDescent="0.25">
      <c r="A2" s="178" t="s">
        <v>1</v>
      </c>
      <c r="B2" s="178"/>
      <c r="C2" s="178"/>
      <c r="D2" s="178"/>
      <c r="E2" s="178"/>
      <c r="F2" s="189"/>
    </row>
    <row r="3" spans="1:6" x14ac:dyDescent="0.25">
      <c r="A3" s="178" t="s">
        <v>132</v>
      </c>
      <c r="B3" s="178"/>
      <c r="C3" s="178"/>
      <c r="D3" s="178"/>
      <c r="E3" s="178"/>
      <c r="F3" s="2"/>
    </row>
    <row r="4" spans="1:6" x14ac:dyDescent="0.25">
      <c r="A4" s="178" t="s">
        <v>2</v>
      </c>
      <c r="B4" s="178"/>
      <c r="C4" s="178"/>
      <c r="D4" s="178"/>
      <c r="E4" s="178"/>
      <c r="F4" s="189"/>
    </row>
    <row r="5" spans="1:6" x14ac:dyDescent="0.25">
      <c r="A5" s="94"/>
      <c r="B5" s="94"/>
      <c r="C5" s="94"/>
      <c r="D5" s="94"/>
      <c r="E5" s="94"/>
    </row>
    <row r="6" spans="1:6" ht="63.75" customHeight="1" thickBot="1" x14ac:dyDescent="0.45">
      <c r="A6" s="187" t="s">
        <v>3</v>
      </c>
      <c r="B6" s="187"/>
      <c r="C6" s="187"/>
      <c r="D6" s="187"/>
      <c r="E6" s="187"/>
    </row>
    <row r="7" spans="1:6" ht="15.75" thickTop="1" x14ac:dyDescent="0.25">
      <c r="A7" s="176" t="s">
        <v>4</v>
      </c>
      <c r="B7" s="176"/>
      <c r="C7" s="176"/>
      <c r="D7" s="186" t="s">
        <v>63</v>
      </c>
      <c r="E7" s="186"/>
    </row>
    <row r="8" spans="1:6" x14ac:dyDescent="0.25">
      <c r="A8" s="5"/>
      <c r="B8" s="5"/>
      <c r="C8" s="5"/>
      <c r="D8" s="5"/>
      <c r="E8" s="1"/>
    </row>
    <row r="9" spans="1:6" ht="18.75" customHeight="1" x14ac:dyDescent="0.25">
      <c r="A9" s="167" t="s">
        <v>135</v>
      </c>
      <c r="B9" s="167"/>
      <c r="C9" s="167"/>
      <c r="D9" s="167"/>
      <c r="E9" s="167"/>
    </row>
    <row r="10" spans="1:6" ht="18" customHeight="1" x14ac:dyDescent="0.25">
      <c r="A10" s="167"/>
      <c r="B10" s="167"/>
      <c r="C10" s="167"/>
      <c r="D10" s="167"/>
      <c r="E10" s="167"/>
    </row>
    <row r="11" spans="1:6" ht="31.5" x14ac:dyDescent="0.25">
      <c r="A11" s="190" t="s">
        <v>9</v>
      </c>
      <c r="B11" s="190" t="s">
        <v>13</v>
      </c>
      <c r="C11" s="190" t="s">
        <v>137</v>
      </c>
      <c r="D11" s="190" t="s">
        <v>136</v>
      </c>
      <c r="E11" s="196" t="s">
        <v>147</v>
      </c>
    </row>
    <row r="12" spans="1:6" ht="15.75" x14ac:dyDescent="0.25">
      <c r="A12" s="191">
        <v>1</v>
      </c>
      <c r="B12" s="192" t="s">
        <v>148</v>
      </c>
      <c r="C12" s="191">
        <v>109.06</v>
      </c>
      <c r="D12" s="193">
        <v>1</v>
      </c>
      <c r="E12" s="191"/>
    </row>
    <row r="13" spans="1:6" ht="15.75" x14ac:dyDescent="0.25">
      <c r="A13" s="191">
        <v>2</v>
      </c>
      <c r="B13" s="194" t="s">
        <v>71</v>
      </c>
      <c r="C13" s="195">
        <v>115.8</v>
      </c>
      <c r="D13" s="193">
        <v>2</v>
      </c>
      <c r="E13" s="191"/>
    </row>
    <row r="14" spans="1:6" ht="15.75" x14ac:dyDescent="0.25">
      <c r="A14" s="191">
        <v>3</v>
      </c>
      <c r="B14" s="194" t="s">
        <v>75</v>
      </c>
      <c r="C14" s="191">
        <v>131.86000000000001</v>
      </c>
      <c r="D14" s="193">
        <v>3</v>
      </c>
      <c r="E14" s="191"/>
    </row>
    <row r="15" spans="1:6" ht="15.75" x14ac:dyDescent="0.25">
      <c r="A15" s="191">
        <v>4</v>
      </c>
      <c r="B15" s="192" t="s">
        <v>43</v>
      </c>
      <c r="C15" s="195">
        <v>140.19999999999999</v>
      </c>
      <c r="D15" s="193">
        <v>4</v>
      </c>
      <c r="E15" s="191"/>
    </row>
    <row r="16" spans="1:6" ht="15.75" x14ac:dyDescent="0.25">
      <c r="A16" s="191">
        <v>5</v>
      </c>
      <c r="B16" s="191" t="s">
        <v>149</v>
      </c>
      <c r="C16" s="195">
        <v>141</v>
      </c>
      <c r="D16" s="193">
        <v>5</v>
      </c>
      <c r="E16" s="191"/>
    </row>
    <row r="17" spans="1:5" ht="15.75" x14ac:dyDescent="0.25">
      <c r="A17" s="191">
        <v>6</v>
      </c>
      <c r="B17" s="192" t="s">
        <v>140</v>
      </c>
      <c r="C17" s="191">
        <v>164.45</v>
      </c>
      <c r="D17" s="193">
        <v>6</v>
      </c>
      <c r="E17" s="191"/>
    </row>
    <row r="18" spans="1:5" ht="15.75" x14ac:dyDescent="0.25">
      <c r="A18" s="191">
        <v>7</v>
      </c>
      <c r="B18" s="191" t="s">
        <v>150</v>
      </c>
      <c r="C18" s="191">
        <v>212.93</v>
      </c>
      <c r="D18" s="193">
        <v>7</v>
      </c>
      <c r="E18" s="191"/>
    </row>
    <row r="19" spans="1:5" ht="15.75" x14ac:dyDescent="0.25">
      <c r="A19" s="191">
        <v>8</v>
      </c>
      <c r="B19" s="191" t="s">
        <v>151</v>
      </c>
      <c r="C19" s="191">
        <v>372.07</v>
      </c>
      <c r="D19" s="193">
        <v>8</v>
      </c>
      <c r="E19" s="191"/>
    </row>
    <row r="20" spans="1:5" ht="15.75" x14ac:dyDescent="0.25">
      <c r="A20" s="191">
        <v>9</v>
      </c>
      <c r="B20" s="192" t="s">
        <v>32</v>
      </c>
      <c r="C20" s="191">
        <f>58.33+400</f>
        <v>458.33</v>
      </c>
      <c r="D20" s="193">
        <v>9</v>
      </c>
      <c r="E20" s="191"/>
    </row>
    <row r="21" spans="1:5" ht="15.75" x14ac:dyDescent="0.25">
      <c r="A21" s="191">
        <v>10</v>
      </c>
      <c r="B21" s="192" t="s">
        <v>38</v>
      </c>
      <c r="C21" s="191">
        <f>62.73+400</f>
        <v>462.73</v>
      </c>
      <c r="D21" s="193">
        <v>10</v>
      </c>
      <c r="E21" s="191"/>
    </row>
    <row r="22" spans="1:5" ht="15.75" x14ac:dyDescent="0.25">
      <c r="A22" s="191">
        <v>11</v>
      </c>
      <c r="B22" s="192" t="s">
        <v>142</v>
      </c>
      <c r="C22" s="191">
        <f>85.53+400</f>
        <v>485.53</v>
      </c>
      <c r="D22" s="193">
        <v>11</v>
      </c>
      <c r="E22" s="191"/>
    </row>
    <row r="23" spans="1:5" ht="15.75" x14ac:dyDescent="0.25">
      <c r="A23" s="191">
        <v>12</v>
      </c>
      <c r="B23" s="192" t="s">
        <v>146</v>
      </c>
      <c r="C23" s="195">
        <f>95.8+400</f>
        <v>495.8</v>
      </c>
      <c r="D23" s="193">
        <v>12</v>
      </c>
      <c r="E23" s="191"/>
    </row>
    <row r="24" spans="1:5" ht="15.75" x14ac:dyDescent="0.25">
      <c r="A24" s="191">
        <v>13</v>
      </c>
      <c r="B24" s="192" t="s">
        <v>139</v>
      </c>
      <c r="C24" s="191">
        <f>96.87+400</f>
        <v>496.87</v>
      </c>
      <c r="D24" s="193">
        <v>13</v>
      </c>
      <c r="E24" s="191"/>
    </row>
    <row r="25" spans="1:5" ht="15.75" x14ac:dyDescent="0.25">
      <c r="A25" s="199"/>
      <c r="B25" s="1"/>
      <c r="C25" s="201"/>
      <c r="D25" s="200"/>
      <c r="E25" s="158"/>
    </row>
    <row r="26" spans="1:5" x14ac:dyDescent="0.25">
      <c r="A26" s="1"/>
      <c r="B26" s="1"/>
      <c r="C26" s="1"/>
      <c r="D26" s="1"/>
      <c r="E26" s="1"/>
    </row>
    <row r="27" spans="1:5" x14ac:dyDescent="0.25">
      <c r="A27" s="164" t="s">
        <v>61</v>
      </c>
      <c r="B27" s="164"/>
      <c r="C27" s="164"/>
      <c r="D27" s="164"/>
      <c r="E27" s="164"/>
    </row>
    <row r="28" spans="1:5" x14ac:dyDescent="0.25">
      <c r="A28" s="1"/>
      <c r="B28" s="1"/>
      <c r="C28" s="1"/>
      <c r="D28" s="1"/>
      <c r="E28" s="1"/>
    </row>
    <row r="29" spans="1:5" x14ac:dyDescent="0.25">
      <c r="A29" s="164" t="s">
        <v>62</v>
      </c>
      <c r="B29" s="164"/>
      <c r="C29" s="164"/>
      <c r="D29" s="164"/>
      <c r="E29" s="164"/>
    </row>
    <row r="31" spans="1:5" x14ac:dyDescent="0.25">
      <c r="A31" s="165"/>
      <c r="B31" s="165"/>
      <c r="C31" s="165"/>
      <c r="D31" s="165"/>
      <c r="E31" s="165"/>
    </row>
    <row r="35" spans="2:2" x14ac:dyDescent="0.25">
      <c r="B35" s="188"/>
    </row>
    <row r="36" spans="2:2" x14ac:dyDescent="0.25">
      <c r="B36" s="188"/>
    </row>
    <row r="37" spans="2:2" x14ac:dyDescent="0.25">
      <c r="B37" s="188"/>
    </row>
    <row r="38" spans="2:2" x14ac:dyDescent="0.25">
      <c r="B38" s="188"/>
    </row>
    <row r="39" spans="2:2" x14ac:dyDescent="0.25">
      <c r="B39" s="188"/>
    </row>
    <row r="40" spans="2:2" x14ac:dyDescent="0.25">
      <c r="B40" s="188"/>
    </row>
    <row r="41" spans="2:2" x14ac:dyDescent="0.25">
      <c r="B41" s="188"/>
    </row>
    <row r="42" spans="2:2" x14ac:dyDescent="0.25">
      <c r="B42" s="188"/>
    </row>
    <row r="43" spans="2:2" x14ac:dyDescent="0.25">
      <c r="B43" s="188"/>
    </row>
    <row r="44" spans="2:2" x14ac:dyDescent="0.25">
      <c r="B44" s="188"/>
    </row>
  </sheetData>
  <mergeCells count="11">
    <mergeCell ref="A9:E9"/>
    <mergeCell ref="A27:E27"/>
    <mergeCell ref="A29:E29"/>
    <mergeCell ref="A31:E31"/>
    <mergeCell ref="A2:E2"/>
    <mergeCell ref="A3:E3"/>
    <mergeCell ref="A4:E4"/>
    <mergeCell ref="A6:E6"/>
    <mergeCell ref="D7:E7"/>
    <mergeCell ref="A10:E10"/>
    <mergeCell ref="A7:C7"/>
  </mergeCells>
  <pageMargins left="0.50972222222222197" right="0.70833333333333304" top="0.59027777777777801" bottom="0.74791666666666701" header="0.51180555555555496" footer="0.51180555555555496"/>
  <pageSetup paperSize="9" firstPageNumber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1990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мм</vt:lpstr>
      <vt:lpstr>мж</vt:lpstr>
      <vt:lpstr>командные результаты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Спортклуб</cp:lastModifiedBy>
  <cp:revision>3</cp:revision>
  <cp:lastPrinted>2015-11-21T14:34:45Z</cp:lastPrinted>
  <dcterms:created xsi:type="dcterms:W3CDTF">2014-12-03T12:16:34Z</dcterms:created>
  <dcterms:modified xsi:type="dcterms:W3CDTF">2015-11-26T11:18:47Z</dcterms:modified>
  <dc:language>ru-RU</dc:language>
</cp:coreProperties>
</file>