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5315" windowHeight="6210" activeTab="0"/>
  </bookViews>
  <sheets>
    <sheet name="СВЯЗКИ" sheetId="1" r:id="rId1"/>
    <sheet name="ЛИЧНЫЕ" sheetId="2" r:id="rId2"/>
  </sheets>
  <definedNames/>
  <calcPr fullCalcOnLoad="1"/>
</workbook>
</file>

<file path=xl/sharedStrings.xml><?xml version="1.0" encoding="utf-8"?>
<sst xmlns="http://schemas.openxmlformats.org/spreadsheetml/2006/main" count="221" uniqueCount="83">
  <si>
    <t>Связка</t>
  </si>
  <si>
    <t>штраф</t>
  </si>
  <si>
    <t>время</t>
  </si>
  <si>
    <t>итог</t>
  </si>
  <si>
    <t>Арефьев Д</t>
  </si>
  <si>
    <t>Новикова А</t>
  </si>
  <si>
    <t>Чертков Е</t>
  </si>
  <si>
    <t>Мишин А</t>
  </si>
  <si>
    <t>Савченко В</t>
  </si>
  <si>
    <t>Силаев А</t>
  </si>
  <si>
    <t>Чижик А</t>
  </si>
  <si>
    <t>Ханнанов</t>
  </si>
  <si>
    <t>Петрова А</t>
  </si>
  <si>
    <t>Аганина А</t>
  </si>
  <si>
    <t>Поляков В</t>
  </si>
  <si>
    <t>Сухнева А</t>
  </si>
  <si>
    <t>Иванов А</t>
  </si>
  <si>
    <t>Ваглаотс С</t>
  </si>
  <si>
    <t>Румянцев М</t>
  </si>
  <si>
    <t>Мельник А</t>
  </si>
  <si>
    <t>Курбатов</t>
  </si>
  <si>
    <t>Волкова А</t>
  </si>
  <si>
    <t>Соловьева</t>
  </si>
  <si>
    <t>Некрасова В</t>
  </si>
  <si>
    <t>Меньшуткина</t>
  </si>
  <si>
    <t>Галкин</t>
  </si>
  <si>
    <t>07</t>
  </si>
  <si>
    <t>-</t>
  </si>
  <si>
    <t>Командос (берг)</t>
  </si>
  <si>
    <t>Жебокритский А</t>
  </si>
  <si>
    <t>Бабенко А</t>
  </si>
  <si>
    <t>Рассохина</t>
  </si>
  <si>
    <t>Оленин</t>
  </si>
  <si>
    <t>37</t>
  </si>
  <si>
    <t>Сдергивание (70 м)</t>
  </si>
  <si>
    <t>К</t>
  </si>
  <si>
    <t>В</t>
  </si>
  <si>
    <t>Проушина</t>
  </si>
  <si>
    <t>Срыв (ватрушка)</t>
  </si>
  <si>
    <t>ИТОГО</t>
  </si>
  <si>
    <t>Участник</t>
  </si>
  <si>
    <t>Жумаринг "А"</t>
  </si>
  <si>
    <t>Шевелев Артем</t>
  </si>
  <si>
    <t>Пенькова Ксения</t>
  </si>
  <si>
    <t xml:space="preserve">Овчинникова Екатерина </t>
  </si>
  <si>
    <t xml:space="preserve">Чашин Александр </t>
  </si>
  <si>
    <t xml:space="preserve">Матыжонок Виктор </t>
  </si>
  <si>
    <t>Миронов Андрей</t>
  </si>
  <si>
    <t xml:space="preserve">Лебедев Антон </t>
  </si>
  <si>
    <t xml:space="preserve">Сажин Андрей </t>
  </si>
  <si>
    <t xml:space="preserve">Дук Мария </t>
  </si>
  <si>
    <t xml:space="preserve">Пальчикова Ольга </t>
  </si>
  <si>
    <t xml:space="preserve">Кутузов Илья </t>
  </si>
  <si>
    <t xml:space="preserve">Лобачев Александр </t>
  </si>
  <si>
    <t xml:space="preserve">Власюк Денис </t>
  </si>
  <si>
    <t xml:space="preserve">Вилаев Юрий </t>
  </si>
  <si>
    <t>Шаробайко Антон</t>
  </si>
  <si>
    <t xml:space="preserve">Лазарев Алексей </t>
  </si>
  <si>
    <t>бонус</t>
  </si>
  <si>
    <t>техн.</t>
  </si>
  <si>
    <t>КВ</t>
  </si>
  <si>
    <t>Ориентирование "Г"</t>
  </si>
  <si>
    <t>Переправа "В"</t>
  </si>
  <si>
    <t>срыва</t>
  </si>
  <si>
    <t>Серьезный траверс "Д"</t>
  </si>
  <si>
    <t>Косой спуск "Б"</t>
  </si>
  <si>
    <t>Бурение скважин "Е"</t>
  </si>
  <si>
    <t>#</t>
  </si>
  <si>
    <t>Кирсанова Тамара</t>
  </si>
  <si>
    <t>Рассохина Ольга</t>
  </si>
  <si>
    <t>Венская Анастасия</t>
  </si>
  <si>
    <t>Ошурков Алексей</t>
  </si>
  <si>
    <t>Балакин Виктор</t>
  </si>
  <si>
    <t>Бадыгов Ладимир</t>
  </si>
  <si>
    <t>Базанов Аркадий</t>
  </si>
  <si>
    <t>баллы</t>
  </si>
  <si>
    <t>место</t>
  </si>
  <si>
    <t>УЧАСТНИК</t>
  </si>
  <si>
    <t>ИТОГОВЫЙ ПРОТОКОЛ</t>
  </si>
  <si>
    <t>% от первого</t>
  </si>
  <si>
    <t>№</t>
  </si>
  <si>
    <t>ИТОГО баллов</t>
  </si>
  <si>
    <t>ИТОГОВОЕ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</si>
</sst>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>
        <color indexed="63"/>
      </left>
      <right/>
      <top/>
      <bottom style="double"/>
    </border>
    <border>
      <left style="thin"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1" fillId="21" borderId="12" xfId="0" applyFont="1" applyFill="1" applyBorder="1" applyAlignment="1">
      <alignment/>
    </xf>
    <xf numFmtId="0" fontId="1" fillId="21" borderId="12" xfId="0" applyFont="1" applyFill="1" applyBorder="1" applyAlignment="1">
      <alignment/>
    </xf>
    <xf numFmtId="0" fontId="1" fillId="21" borderId="10" xfId="0" applyFont="1" applyFill="1" applyBorder="1" applyAlignment="1">
      <alignment/>
    </xf>
    <xf numFmtId="164" fontId="1" fillId="21" borderId="13" xfId="0" applyNumberFormat="1" applyFont="1" applyFill="1" applyBorder="1" applyAlignment="1">
      <alignment/>
    </xf>
    <xf numFmtId="0" fontId="1" fillId="21" borderId="12" xfId="0" applyNumberFormat="1" applyFont="1" applyFill="1" applyBorder="1" applyAlignment="1">
      <alignment/>
    </xf>
    <xf numFmtId="0" fontId="1" fillId="21" borderId="10" xfId="0" applyNumberFormat="1" applyFont="1" applyFill="1" applyBorder="1" applyAlignment="1">
      <alignment/>
    </xf>
    <xf numFmtId="0" fontId="1" fillId="21" borderId="12" xfId="0" applyFont="1" applyFill="1" applyBorder="1" applyAlignment="1">
      <alignment horizontal="left"/>
    </xf>
    <xf numFmtId="0" fontId="1" fillId="21" borderId="12" xfId="0" applyNumberFormat="1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1" fillId="21" borderId="14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21" borderId="15" xfId="0" applyFont="1" applyFill="1" applyBorder="1" applyAlignment="1">
      <alignment/>
    </xf>
    <xf numFmtId="49" fontId="1" fillId="21" borderId="16" xfId="0" applyNumberFormat="1" applyFont="1" applyFill="1" applyBorder="1" applyAlignment="1">
      <alignment horizontal="center"/>
    </xf>
    <xf numFmtId="0" fontId="1" fillId="21" borderId="16" xfId="0" applyNumberFormat="1" applyFont="1" applyFill="1" applyBorder="1" applyAlignment="1">
      <alignment horizontal="center"/>
    </xf>
    <xf numFmtId="0" fontId="1" fillId="21" borderId="15" xfId="0" applyNumberFormat="1" applyFont="1" applyFill="1" applyBorder="1" applyAlignment="1">
      <alignment horizontal="right"/>
    </xf>
    <xf numFmtId="0" fontId="1" fillId="21" borderId="16" xfId="0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0" fontId="1" fillId="21" borderId="18" xfId="0" applyFont="1" applyFill="1" applyBorder="1" applyAlignment="1">
      <alignment horizontal="left"/>
    </xf>
    <xf numFmtId="0" fontId="1" fillId="21" borderId="19" xfId="0" applyFont="1" applyFill="1" applyBorder="1" applyAlignment="1">
      <alignment/>
    </xf>
    <xf numFmtId="0" fontId="1" fillId="21" borderId="19" xfId="0" applyNumberFormat="1" applyFont="1" applyFill="1" applyBorder="1" applyAlignment="1">
      <alignment/>
    </xf>
    <xf numFmtId="0" fontId="1" fillId="21" borderId="15" xfId="0" applyFont="1" applyFill="1" applyBorder="1" applyAlignment="1">
      <alignment horizontal="right"/>
    </xf>
    <xf numFmtId="164" fontId="1" fillId="21" borderId="16" xfId="0" applyNumberFormat="1" applyFont="1" applyFill="1" applyBorder="1" applyAlignment="1">
      <alignment/>
    </xf>
    <xf numFmtId="0" fontId="1" fillId="21" borderId="16" xfId="0" applyFont="1" applyFill="1" applyBorder="1" applyAlignment="1">
      <alignment horizontal="center"/>
    </xf>
    <xf numFmtId="164" fontId="1" fillId="21" borderId="20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right"/>
    </xf>
    <xf numFmtId="0" fontId="1" fillId="21" borderId="21" xfId="0" applyFont="1" applyFill="1" applyBorder="1" applyAlignment="1">
      <alignment horizontal="right"/>
    </xf>
    <xf numFmtId="0" fontId="1" fillId="21" borderId="19" xfId="0" applyFont="1" applyFill="1" applyBorder="1" applyAlignment="1">
      <alignment horizontal="left"/>
    </xf>
    <xf numFmtId="0" fontId="1" fillId="21" borderId="22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23" xfId="0" applyFont="1" applyFill="1" applyBorder="1" applyAlignment="1">
      <alignment/>
    </xf>
    <xf numFmtId="0" fontId="0" fillId="0" borderId="0" xfId="0" applyAlignment="1">
      <alignment horizontal="left"/>
    </xf>
    <xf numFmtId="0" fontId="1" fillId="21" borderId="14" xfId="0" applyFont="1" applyFill="1" applyBorder="1" applyAlignment="1">
      <alignment/>
    </xf>
    <xf numFmtId="0" fontId="1" fillId="20" borderId="15" xfId="0" applyFont="1" applyFill="1" applyBorder="1" applyAlignment="1">
      <alignment horizontal="right"/>
    </xf>
    <xf numFmtId="0" fontId="1" fillId="20" borderId="12" xfId="0" applyFont="1" applyFill="1" applyBorder="1" applyAlignment="1">
      <alignment horizontal="left"/>
    </xf>
    <xf numFmtId="0" fontId="1" fillId="20" borderId="24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164" fontId="1" fillId="20" borderId="13" xfId="0" applyNumberFormat="1" applyFont="1" applyFill="1" applyBorder="1" applyAlignment="1">
      <alignment/>
    </xf>
    <xf numFmtId="49" fontId="1" fillId="20" borderId="16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5" xfId="0" applyNumberFormat="1" applyFont="1" applyFill="1" applyBorder="1" applyAlignment="1">
      <alignment horizontal="right"/>
    </xf>
    <xf numFmtId="0" fontId="1" fillId="20" borderId="12" xfId="0" applyNumberFormat="1" applyFont="1" applyFill="1" applyBorder="1" applyAlignment="1">
      <alignment horizontal="left"/>
    </xf>
    <xf numFmtId="0" fontId="1" fillId="20" borderId="10" xfId="0" applyNumberFormat="1" applyFont="1" applyFill="1" applyBorder="1" applyAlignment="1">
      <alignment/>
    </xf>
    <xf numFmtId="0" fontId="1" fillId="20" borderId="16" xfId="0" applyNumberFormat="1" applyFont="1" applyFill="1" applyBorder="1" applyAlignment="1">
      <alignment horizontal="center"/>
    </xf>
    <xf numFmtId="0" fontId="1" fillId="20" borderId="12" xfId="0" applyNumberFormat="1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2" xfId="0" applyFill="1" applyBorder="1" applyAlignment="1">
      <alignment/>
    </xf>
    <xf numFmtId="0" fontId="1" fillId="20" borderId="25" xfId="0" applyFont="1" applyFill="1" applyBorder="1" applyAlignment="1">
      <alignment horizontal="left"/>
    </xf>
    <xf numFmtId="0" fontId="1" fillId="20" borderId="26" xfId="0" applyFont="1" applyFill="1" applyBorder="1" applyAlignment="1">
      <alignment horizontal="left"/>
    </xf>
    <xf numFmtId="0" fontId="1" fillId="21" borderId="27" xfId="0" applyFont="1" applyFill="1" applyBorder="1" applyAlignment="1">
      <alignment horizontal="left"/>
    </xf>
    <xf numFmtId="0" fontId="1" fillId="21" borderId="28" xfId="0" applyFont="1" applyFill="1" applyBorder="1" applyAlignment="1">
      <alignment horizontal="right"/>
    </xf>
    <xf numFmtId="0" fontId="1" fillId="21" borderId="18" xfId="0" applyNumberFormat="1" applyFont="1" applyFill="1" applyBorder="1" applyAlignment="1">
      <alignment/>
    </xf>
    <xf numFmtId="0" fontId="0" fillId="20" borderId="15" xfId="0" applyFill="1" applyBorder="1" applyAlignment="1">
      <alignment horizontal="right"/>
    </xf>
    <xf numFmtId="0" fontId="0" fillId="20" borderId="29" xfId="0" applyFill="1" applyBorder="1" applyAlignment="1">
      <alignment horizontal="right"/>
    </xf>
    <xf numFmtId="0" fontId="1" fillId="20" borderId="30" xfId="0" applyFont="1" applyFill="1" applyBorder="1" applyAlignment="1">
      <alignment horizontal="right"/>
    </xf>
    <xf numFmtId="0" fontId="1" fillId="20" borderId="29" xfId="0" applyFont="1" applyFill="1" applyBorder="1" applyAlignment="1">
      <alignment horizontal="right"/>
    </xf>
    <xf numFmtId="0" fontId="1" fillId="21" borderId="31" xfId="0" applyFont="1" applyFill="1" applyBorder="1" applyAlignment="1">
      <alignment horizontal="left"/>
    </xf>
    <xf numFmtId="0" fontId="1" fillId="20" borderId="31" xfId="0" applyFont="1" applyFill="1" applyBorder="1" applyAlignment="1">
      <alignment horizontal="left"/>
    </xf>
    <xf numFmtId="0" fontId="1" fillId="21" borderId="32" xfId="0" applyFont="1" applyFill="1" applyBorder="1" applyAlignment="1">
      <alignment horizontal="left"/>
    </xf>
    <xf numFmtId="0" fontId="1" fillId="21" borderId="27" xfId="0" applyFont="1" applyFill="1" applyBorder="1" applyAlignment="1">
      <alignment/>
    </xf>
    <xf numFmtId="164" fontId="1" fillId="21" borderId="33" xfId="0" applyNumberFormat="1" applyFont="1" applyFill="1" applyBorder="1" applyAlignment="1">
      <alignment/>
    </xf>
    <xf numFmtId="49" fontId="1" fillId="21" borderId="34" xfId="0" applyNumberFormat="1" applyFont="1" applyFill="1" applyBorder="1" applyAlignment="1">
      <alignment horizontal="center"/>
    </xf>
    <xf numFmtId="0" fontId="0" fillId="20" borderId="26" xfId="0" applyFill="1" applyBorder="1" applyAlignment="1">
      <alignment horizontal="left"/>
    </xf>
    <xf numFmtId="164" fontId="1" fillId="20" borderId="33" xfId="0" applyNumberFormat="1" applyFont="1" applyFill="1" applyBorder="1" applyAlignment="1">
      <alignment/>
    </xf>
    <xf numFmtId="0" fontId="1" fillId="21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0" borderId="37" xfId="0" applyFont="1" applyFill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1" fillId="20" borderId="37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1" fillId="20" borderId="16" xfId="0" applyNumberFormat="1" applyFont="1" applyFill="1" applyBorder="1" applyAlignment="1">
      <alignment/>
    </xf>
    <xf numFmtId="0" fontId="1" fillId="20" borderId="28" xfId="0" applyFont="1" applyFill="1" applyBorder="1" applyAlignment="1">
      <alignment horizontal="right"/>
    </xf>
    <xf numFmtId="0" fontId="1" fillId="20" borderId="27" xfId="0" applyFont="1" applyFill="1" applyBorder="1" applyAlignment="1">
      <alignment horizontal="left"/>
    </xf>
    <xf numFmtId="0" fontId="1" fillId="20" borderId="27" xfId="0" applyNumberFormat="1" applyFont="1" applyFill="1" applyBorder="1" applyAlignment="1">
      <alignment/>
    </xf>
    <xf numFmtId="0" fontId="1" fillId="20" borderId="14" xfId="0" applyNumberFormat="1" applyFont="1" applyFill="1" applyBorder="1" applyAlignment="1">
      <alignment/>
    </xf>
    <xf numFmtId="0" fontId="1" fillId="21" borderId="30" xfId="0" applyNumberFormat="1" applyFont="1" applyFill="1" applyBorder="1" applyAlignment="1">
      <alignment horizontal="right"/>
    </xf>
    <xf numFmtId="0" fontId="1" fillId="21" borderId="25" xfId="0" applyNumberFormat="1" applyFont="1" applyFill="1" applyBorder="1" applyAlignment="1">
      <alignment horizontal="left"/>
    </xf>
    <xf numFmtId="0" fontId="1" fillId="21" borderId="30" xfId="0" applyFont="1" applyFill="1" applyBorder="1" applyAlignment="1">
      <alignment horizontal="right"/>
    </xf>
    <xf numFmtId="0" fontId="1" fillId="21" borderId="25" xfId="0" applyFont="1" applyFill="1" applyBorder="1" applyAlignment="1">
      <alignment horizontal="left"/>
    </xf>
    <xf numFmtId="0" fontId="0" fillId="21" borderId="16" xfId="0" applyFill="1" applyBorder="1" applyAlignment="1">
      <alignment/>
    </xf>
    <xf numFmtId="0" fontId="0" fillId="21" borderId="15" xfId="0" applyFill="1" applyBorder="1" applyAlignment="1">
      <alignment horizontal="right"/>
    </xf>
    <xf numFmtId="0" fontId="0" fillId="21" borderId="12" xfId="0" applyFill="1" applyBorder="1" applyAlignment="1">
      <alignment horizontal="left"/>
    </xf>
    <xf numFmtId="0" fontId="0" fillId="21" borderId="12" xfId="0" applyFill="1" applyBorder="1" applyAlignment="1">
      <alignment/>
    </xf>
    <xf numFmtId="0" fontId="0" fillId="21" borderId="10" xfId="0" applyFill="1" applyBorder="1" applyAlignment="1">
      <alignment/>
    </xf>
    <xf numFmtId="0" fontId="1" fillId="21" borderId="18" xfId="0" applyFont="1" applyFill="1" applyBorder="1" applyAlignment="1">
      <alignment/>
    </xf>
    <xf numFmtId="0" fontId="1" fillId="21" borderId="40" xfId="0" applyNumberFormat="1" applyFont="1" applyFill="1" applyBorder="1" applyAlignment="1">
      <alignment horizontal="center"/>
    </xf>
    <xf numFmtId="0" fontId="0" fillId="21" borderId="40" xfId="0" applyFill="1" applyBorder="1" applyAlignment="1">
      <alignment/>
    </xf>
    <xf numFmtId="0" fontId="0" fillId="21" borderId="17" xfId="0" applyFill="1" applyBorder="1" applyAlignment="1">
      <alignment horizontal="right"/>
    </xf>
    <xf numFmtId="0" fontId="0" fillId="21" borderId="18" xfId="0" applyFill="1" applyBorder="1" applyAlignment="1">
      <alignment horizontal="left"/>
    </xf>
    <xf numFmtId="0" fontId="0" fillId="21" borderId="18" xfId="0" applyFill="1" applyBorder="1" applyAlignment="1">
      <alignment/>
    </xf>
    <xf numFmtId="0" fontId="0" fillId="21" borderId="19" xfId="0" applyFill="1" applyBorder="1" applyAlignment="1">
      <alignment/>
    </xf>
    <xf numFmtId="0" fontId="1" fillId="20" borderId="41" xfId="0" applyFont="1" applyFill="1" applyBorder="1" applyAlignment="1">
      <alignment horizontal="right"/>
    </xf>
    <xf numFmtId="0" fontId="1" fillId="21" borderId="41" xfId="0" applyFont="1" applyFill="1" applyBorder="1" applyAlignment="1">
      <alignment horizontal="right"/>
    </xf>
    <xf numFmtId="0" fontId="1" fillId="21" borderId="42" xfId="0" applyNumberFormat="1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1" fillId="21" borderId="43" xfId="0" applyFont="1" applyFill="1" applyBorder="1" applyAlignment="1">
      <alignment horizontal="left"/>
    </xf>
    <xf numFmtId="0" fontId="1" fillId="21" borderId="44" xfId="0" applyFont="1" applyFill="1" applyBorder="1" applyAlignment="1">
      <alignment horizontal="right"/>
    </xf>
    <xf numFmtId="164" fontId="1" fillId="21" borderId="45" xfId="0" applyNumberFormat="1" applyFont="1" applyFill="1" applyBorder="1" applyAlignment="1">
      <alignment/>
    </xf>
    <xf numFmtId="0" fontId="0" fillId="20" borderId="21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1" fillId="21" borderId="47" xfId="0" applyFont="1" applyFill="1" applyBorder="1" applyAlignment="1">
      <alignment horizontal="right"/>
    </xf>
    <xf numFmtId="0" fontId="1" fillId="21" borderId="34" xfId="0" applyNumberFormat="1" applyFont="1" applyFill="1" applyBorder="1" applyAlignment="1">
      <alignment/>
    </xf>
    <xf numFmtId="0" fontId="0" fillId="20" borderId="48" xfId="0" applyFill="1" applyBorder="1" applyAlignment="1">
      <alignment horizontal="center" vertical="center"/>
    </xf>
    <xf numFmtId="164" fontId="0" fillId="21" borderId="49" xfId="0" applyNumberFormat="1" applyFill="1" applyBorder="1" applyAlignment="1">
      <alignment horizontal="center" vertical="center"/>
    </xf>
    <xf numFmtId="164" fontId="0" fillId="20" borderId="49" xfId="0" applyNumberFormat="1" applyFill="1" applyBorder="1" applyAlignment="1">
      <alignment horizontal="center" vertical="center"/>
    </xf>
    <xf numFmtId="164" fontId="0" fillId="21" borderId="50" xfId="0" applyNumberForma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1" fillId="10" borderId="10" xfId="0" applyFont="1" applyFill="1" applyBorder="1" applyAlignment="1">
      <alignment horizontal="left"/>
    </xf>
    <xf numFmtId="0" fontId="1" fillId="21" borderId="10" xfId="0" applyFont="1" applyFill="1" applyBorder="1" applyAlignment="1">
      <alignment horizontal="left"/>
    </xf>
    <xf numFmtId="1" fontId="0" fillId="0" borderId="16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1" fillId="9" borderId="14" xfId="0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1" fillId="21" borderId="51" xfId="0" applyFont="1" applyFill="1" applyBorder="1" applyAlignment="1">
      <alignment horizontal="center"/>
    </xf>
    <xf numFmtId="0" fontId="1" fillId="21" borderId="52" xfId="0" applyFont="1" applyFill="1" applyBorder="1" applyAlignment="1">
      <alignment horizontal="center"/>
    </xf>
    <xf numFmtId="0" fontId="1" fillId="21" borderId="53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20" borderId="51" xfId="0" applyFont="1" applyFill="1" applyBorder="1" applyAlignment="1">
      <alignment horizontal="center"/>
    </xf>
    <xf numFmtId="0" fontId="1" fillId="20" borderId="52" xfId="0" applyFont="1" applyFill="1" applyBorder="1" applyAlignment="1">
      <alignment horizontal="center"/>
    </xf>
    <xf numFmtId="0" fontId="1" fillId="20" borderId="53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58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20" borderId="59" xfId="0" applyFont="1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61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20" borderId="5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0" borderId="62" xfId="0" applyFont="1" applyFill="1" applyBorder="1" applyAlignment="1">
      <alignment horizontal="center" vertical="center"/>
    </xf>
    <xf numFmtId="0" fontId="1" fillId="20" borderId="63" xfId="0" applyFont="1" applyFill="1" applyBorder="1" applyAlignment="1">
      <alignment horizontal="center" vertical="center"/>
    </xf>
    <xf numFmtId="0" fontId="1" fillId="20" borderId="64" xfId="0" applyFont="1" applyFill="1" applyBorder="1" applyAlignment="1">
      <alignment horizontal="center" vertical="center"/>
    </xf>
    <xf numFmtId="0" fontId="0" fillId="20" borderId="55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0" fontId="0" fillId="20" borderId="6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20" borderId="67" xfId="0" applyFont="1" applyFill="1" applyBorder="1" applyAlignment="1">
      <alignment horizontal="center" vertical="center"/>
    </xf>
    <xf numFmtId="0" fontId="1" fillId="20" borderId="49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1" borderId="68" xfId="0" applyFont="1" applyFill="1" applyBorder="1" applyAlignment="1">
      <alignment horizontal="left"/>
    </xf>
    <xf numFmtId="0" fontId="1" fillId="20" borderId="69" xfId="0" applyFont="1" applyFill="1" applyBorder="1" applyAlignment="1">
      <alignment horizontal="left"/>
    </xf>
    <xf numFmtId="0" fontId="1" fillId="21" borderId="69" xfId="0" applyFont="1" applyFill="1" applyBorder="1" applyAlignment="1">
      <alignment horizontal="left"/>
    </xf>
    <xf numFmtId="0" fontId="1" fillId="21" borderId="70" xfId="0" applyNumberFormat="1" applyFont="1" applyFill="1" applyBorder="1" applyAlignment="1">
      <alignment/>
    </xf>
    <xf numFmtId="0" fontId="1" fillId="21" borderId="71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1" fillId="20" borderId="16" xfId="0" applyNumberFormat="1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0" fillId="20" borderId="0" xfId="0" applyFill="1" applyAlignment="1">
      <alignment/>
    </xf>
    <xf numFmtId="0" fontId="1" fillId="20" borderId="13" xfId="0" applyNumberFormat="1" applyFont="1" applyFill="1" applyBorder="1" applyAlignment="1">
      <alignment/>
    </xf>
    <xf numFmtId="0" fontId="1" fillId="20" borderId="15" xfId="0" applyNumberFormat="1" applyFont="1" applyFill="1" applyBorder="1" applyAlignment="1">
      <alignment/>
    </xf>
    <xf numFmtId="0" fontId="1" fillId="20" borderId="46" xfId="0" applyFont="1" applyFill="1" applyBorder="1" applyAlignment="1">
      <alignment horizontal="right"/>
    </xf>
    <xf numFmtId="0" fontId="1" fillId="20" borderId="40" xfId="0" applyFont="1" applyFill="1" applyBorder="1" applyAlignment="1">
      <alignment/>
    </xf>
    <xf numFmtId="0" fontId="1" fillId="20" borderId="19" xfId="0" applyFont="1" applyFill="1" applyBorder="1" applyAlignment="1">
      <alignment horizontal="left"/>
    </xf>
    <xf numFmtId="0" fontId="1" fillId="20" borderId="19" xfId="0" applyFont="1" applyFill="1" applyBorder="1" applyAlignment="1">
      <alignment/>
    </xf>
    <xf numFmtId="0" fontId="1" fillId="20" borderId="19" xfId="0" applyNumberFormat="1" applyFont="1" applyFill="1" applyBorder="1" applyAlignment="1">
      <alignment/>
    </xf>
    <xf numFmtId="0" fontId="1" fillId="20" borderId="40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left"/>
    </xf>
    <xf numFmtId="0" fontId="1" fillId="20" borderId="19" xfId="0" applyFont="1" applyFill="1" applyBorder="1" applyAlignment="1">
      <alignment/>
    </xf>
    <xf numFmtId="164" fontId="1" fillId="20" borderId="20" xfId="0" applyNumberFormat="1" applyFont="1" applyFill="1" applyBorder="1" applyAlignment="1">
      <alignment/>
    </xf>
    <xf numFmtId="0" fontId="1" fillId="20" borderId="20" xfId="0" applyNumberFormat="1" applyFont="1" applyFill="1" applyBorder="1" applyAlignment="1">
      <alignment/>
    </xf>
    <xf numFmtId="0" fontId="1" fillId="21" borderId="74" xfId="0" applyFont="1" applyFill="1" applyBorder="1" applyAlignment="1">
      <alignment/>
    </xf>
    <xf numFmtId="0" fontId="1" fillId="21" borderId="75" xfId="0" applyFont="1" applyFill="1" applyBorder="1" applyAlignment="1">
      <alignment horizontal="center"/>
    </xf>
    <xf numFmtId="0" fontId="1" fillId="20" borderId="76" xfId="0" applyFont="1" applyFill="1" applyBorder="1" applyAlignment="1">
      <alignment horizontal="right"/>
    </xf>
    <xf numFmtId="0" fontId="1" fillId="21" borderId="76" xfId="0" applyFont="1" applyFill="1" applyBorder="1" applyAlignment="1">
      <alignment horizontal="right"/>
    </xf>
    <xf numFmtId="0" fontId="1" fillId="21" borderId="77" xfId="0" applyFont="1" applyFill="1" applyBorder="1" applyAlignment="1">
      <alignment horizontal="right"/>
    </xf>
    <xf numFmtId="0" fontId="1" fillId="20" borderId="78" xfId="0" applyFont="1" applyFill="1" applyBorder="1" applyAlignment="1">
      <alignment horizontal="right"/>
    </xf>
    <xf numFmtId="0" fontId="1" fillId="20" borderId="79" xfId="0" applyFont="1" applyFill="1" applyBorder="1" applyAlignment="1">
      <alignment/>
    </xf>
    <xf numFmtId="0" fontId="1" fillId="20" borderId="80" xfId="0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20" borderId="82" xfId="0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1" fillId="20" borderId="84" xfId="0" applyFont="1" applyFill="1" applyBorder="1" applyAlignment="1">
      <alignment horizontal="right"/>
    </xf>
    <xf numFmtId="0" fontId="1" fillId="20" borderId="85" xfId="0" applyFont="1" applyFill="1" applyBorder="1" applyAlignment="1">
      <alignment horizontal="left"/>
    </xf>
    <xf numFmtId="0" fontId="1" fillId="20" borderId="86" xfId="0" applyFont="1" applyFill="1" applyBorder="1" applyAlignment="1">
      <alignment/>
    </xf>
    <xf numFmtId="0" fontId="1" fillId="20" borderId="85" xfId="0" applyFont="1" applyFill="1" applyBorder="1" applyAlignment="1">
      <alignment/>
    </xf>
    <xf numFmtId="164" fontId="1" fillId="20" borderId="87" xfId="0" applyNumberFormat="1" applyFont="1" applyFill="1" applyBorder="1" applyAlignment="1">
      <alignment/>
    </xf>
    <xf numFmtId="49" fontId="1" fillId="20" borderId="79" xfId="0" applyNumberFormat="1" applyFont="1" applyFill="1" applyBorder="1" applyAlignment="1">
      <alignment horizontal="center"/>
    </xf>
    <xf numFmtId="164" fontId="1" fillId="20" borderId="79" xfId="0" applyNumberFormat="1" applyFont="1" applyFill="1" applyBorder="1" applyAlignment="1">
      <alignment/>
    </xf>
    <xf numFmtId="0" fontId="1" fillId="20" borderId="84" xfId="0" applyFont="1" applyFill="1" applyBorder="1" applyAlignment="1">
      <alignment/>
    </xf>
    <xf numFmtId="0" fontId="1" fillId="21" borderId="88" xfId="0" applyFont="1" applyFill="1" applyBorder="1" applyAlignment="1">
      <alignment horizontal="center"/>
    </xf>
    <xf numFmtId="0" fontId="1" fillId="21" borderId="61" xfId="0" applyFont="1" applyFill="1" applyBorder="1" applyAlignment="1">
      <alignment horizontal="center"/>
    </xf>
    <xf numFmtId="0" fontId="1" fillId="21" borderId="37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0" fontId="1" fillId="21" borderId="89" xfId="0" applyFont="1" applyFill="1" applyBorder="1" applyAlignment="1">
      <alignment/>
    </xf>
    <xf numFmtId="0" fontId="1" fillId="21" borderId="58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Alignment="1">
      <alignment horizontal="right"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164" fontId="0" fillId="21" borderId="90" xfId="0" applyNumberFormat="1" applyFill="1" applyBorder="1" applyAlignment="1">
      <alignment/>
    </xf>
    <xf numFmtId="164" fontId="0" fillId="21" borderId="74" xfId="0" applyNumberFormat="1" applyFill="1" applyBorder="1" applyAlignment="1">
      <alignment/>
    </xf>
    <xf numFmtId="0" fontId="0" fillId="0" borderId="82" xfId="0" applyBorder="1" applyAlignment="1">
      <alignment/>
    </xf>
    <xf numFmtId="164" fontId="0" fillId="20" borderId="91" xfId="0" applyNumberFormat="1" applyFill="1" applyBorder="1" applyAlignment="1">
      <alignment/>
    </xf>
    <xf numFmtId="0" fontId="0" fillId="0" borderId="35" xfId="0" applyBorder="1" applyAlignment="1">
      <alignment/>
    </xf>
    <xf numFmtId="164" fontId="0" fillId="21" borderId="49" xfId="0" applyNumberFormat="1" applyFill="1" applyBorder="1" applyAlignment="1">
      <alignment/>
    </xf>
    <xf numFmtId="164" fontId="0" fillId="20" borderId="49" xfId="0" applyNumberFormat="1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46" xfId="0" applyFill="1" applyBorder="1" applyAlignment="1">
      <alignment/>
    </xf>
    <xf numFmtId="164" fontId="0" fillId="20" borderId="50" xfId="0" applyNumberFormat="1" applyFill="1" applyBorder="1" applyAlignment="1">
      <alignment/>
    </xf>
    <xf numFmtId="0" fontId="1" fillId="21" borderId="67" xfId="0" applyFont="1" applyFill="1" applyBorder="1" applyAlignment="1">
      <alignment horizontal="center" wrapText="1"/>
    </xf>
    <xf numFmtId="0" fontId="1" fillId="21" borderId="92" xfId="0" applyFont="1" applyFill="1" applyBorder="1" applyAlignment="1">
      <alignment horizontal="center" wrapText="1"/>
    </xf>
    <xf numFmtId="0" fontId="0" fillId="8" borderId="3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20" fillId="21" borderId="93" xfId="0" applyFont="1" applyFill="1" applyBorder="1" applyAlignment="1">
      <alignment horizontal="center"/>
    </xf>
    <xf numFmtId="0" fontId="20" fillId="21" borderId="57" xfId="0" applyFont="1" applyFill="1" applyBorder="1" applyAlignment="1">
      <alignment horizontal="center"/>
    </xf>
    <xf numFmtId="0" fontId="20" fillId="21" borderId="94" xfId="0" applyFont="1" applyFill="1" applyBorder="1" applyAlignment="1">
      <alignment horizontal="center"/>
    </xf>
    <xf numFmtId="0" fontId="20" fillId="21" borderId="54" xfId="0" applyFont="1" applyFill="1" applyBorder="1" applyAlignment="1">
      <alignment horizontal="center"/>
    </xf>
    <xf numFmtId="0" fontId="0" fillId="21" borderId="3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4"/>
  <sheetViews>
    <sheetView tabSelected="1" zoomScalePageLayoutView="0" workbookViewId="0" topLeftCell="A1">
      <selection activeCell="P22" sqref="A22:P22"/>
    </sheetView>
  </sheetViews>
  <sheetFormatPr defaultColWidth="9.140625" defaultRowHeight="15"/>
  <cols>
    <col min="1" max="1" width="3.8515625" style="0" customWidth="1"/>
    <col min="2" max="2" width="16.00390625" style="0" customWidth="1"/>
    <col min="3" max="3" width="12.140625" style="0" customWidth="1"/>
    <col min="4" max="4" width="4.00390625" style="0" customWidth="1"/>
    <col min="5" max="6" width="3.00390625" style="0" customWidth="1"/>
    <col min="7" max="7" width="4.00390625" style="0" customWidth="1"/>
    <col min="8" max="8" width="5.8515625" style="0" customWidth="1"/>
    <col min="9" max="9" width="3.7109375" style="0" customWidth="1"/>
    <col min="10" max="11" width="3.421875" style="0" customWidth="1"/>
    <col min="12" max="12" width="4.57421875" style="0" customWidth="1"/>
    <col min="13" max="13" width="2.57421875" style="0" customWidth="1"/>
    <col min="14" max="14" width="6.421875" style="0" customWidth="1"/>
    <col min="15" max="16" width="3.421875" style="0" customWidth="1"/>
    <col min="17" max="17" width="3.57421875" style="0" customWidth="1"/>
    <col min="18" max="18" width="4.00390625" style="0" customWidth="1"/>
    <col min="19" max="19" width="3.8515625" style="0" customWidth="1"/>
    <col min="20" max="20" width="5.140625" style="0" customWidth="1"/>
    <col min="21" max="21" width="3.421875" style="0" customWidth="1"/>
    <col min="22" max="23" width="3.28125" style="0" customWidth="1"/>
    <col min="24" max="25" width="4.140625" style="0" customWidth="1"/>
    <col min="26" max="26" width="5.140625" style="0" customWidth="1"/>
    <col min="27" max="27" width="3.28125" style="0" customWidth="1"/>
    <col min="28" max="28" width="8.57421875" style="0" customWidth="1"/>
    <col min="29" max="29" width="12.140625" style="0" customWidth="1"/>
    <col min="30" max="30" width="10.421875" style="1" customWidth="1"/>
    <col min="31" max="31" width="15.7109375" style="15" customWidth="1"/>
    <col min="32" max="32" width="11.8515625" style="0" customWidth="1"/>
  </cols>
  <sheetData>
    <row r="1" spans="2:38" ht="15.75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230"/>
      <c r="AC1" s="231"/>
      <c r="AD1" s="228"/>
      <c r="AE1" s="229"/>
      <c r="AF1" s="187"/>
      <c r="AG1" s="187"/>
      <c r="AH1" s="187"/>
      <c r="AI1" s="187"/>
      <c r="AJ1" s="187"/>
      <c r="AK1" s="187"/>
      <c r="AL1" s="187"/>
    </row>
    <row r="2" spans="1:38" ht="15">
      <c r="A2" s="209" t="s">
        <v>80</v>
      </c>
      <c r="B2" s="247" t="s">
        <v>0</v>
      </c>
      <c r="C2" s="248"/>
      <c r="D2" s="132" t="s">
        <v>28</v>
      </c>
      <c r="E2" s="133"/>
      <c r="F2" s="133"/>
      <c r="G2" s="133"/>
      <c r="H2" s="133"/>
      <c r="I2" s="134"/>
      <c r="J2" s="132" t="s">
        <v>34</v>
      </c>
      <c r="K2" s="133"/>
      <c r="L2" s="133"/>
      <c r="M2" s="133"/>
      <c r="N2" s="133"/>
      <c r="O2" s="134"/>
      <c r="P2" s="132" t="s">
        <v>37</v>
      </c>
      <c r="Q2" s="133"/>
      <c r="R2" s="133"/>
      <c r="S2" s="133"/>
      <c r="T2" s="133"/>
      <c r="U2" s="134"/>
      <c r="V2" s="132" t="s">
        <v>38</v>
      </c>
      <c r="W2" s="133"/>
      <c r="X2" s="133"/>
      <c r="Y2" s="133"/>
      <c r="Z2" s="133"/>
      <c r="AA2" s="134"/>
      <c r="AB2" s="242" t="s">
        <v>81</v>
      </c>
      <c r="AC2" s="202"/>
      <c r="AD2" s="242" t="s">
        <v>82</v>
      </c>
      <c r="AE2" s="247" t="s">
        <v>0</v>
      </c>
      <c r="AF2" s="248"/>
      <c r="AG2" s="187"/>
      <c r="AH2" s="187"/>
      <c r="AI2" s="187"/>
      <c r="AJ2" s="187"/>
      <c r="AK2" s="187"/>
      <c r="AL2" s="187"/>
    </row>
    <row r="3" spans="1:38" ht="15.75" thickBot="1">
      <c r="A3" s="211"/>
      <c r="B3" s="249"/>
      <c r="C3" s="250"/>
      <c r="D3" s="220" t="s">
        <v>2</v>
      </c>
      <c r="E3" s="221"/>
      <c r="F3" s="222" t="s">
        <v>1</v>
      </c>
      <c r="G3" s="223"/>
      <c r="H3" s="224" t="s">
        <v>3</v>
      </c>
      <c r="I3" s="225"/>
      <c r="J3" s="220" t="s">
        <v>2</v>
      </c>
      <c r="K3" s="221"/>
      <c r="L3" s="222" t="s">
        <v>1</v>
      </c>
      <c r="M3" s="223"/>
      <c r="N3" s="224" t="s">
        <v>3</v>
      </c>
      <c r="O3" s="225"/>
      <c r="P3" s="220" t="s">
        <v>2</v>
      </c>
      <c r="Q3" s="221"/>
      <c r="R3" s="222" t="s">
        <v>1</v>
      </c>
      <c r="S3" s="223"/>
      <c r="T3" s="224" t="s">
        <v>3</v>
      </c>
      <c r="U3" s="225"/>
      <c r="V3" s="220" t="s">
        <v>2</v>
      </c>
      <c r="W3" s="221"/>
      <c r="X3" s="222" t="s">
        <v>1</v>
      </c>
      <c r="Y3" s="223"/>
      <c r="Z3" s="224" t="s">
        <v>3</v>
      </c>
      <c r="AA3" s="225"/>
      <c r="AB3" s="243"/>
      <c r="AC3" s="201"/>
      <c r="AD3" s="243"/>
      <c r="AE3" s="249"/>
      <c r="AF3" s="250"/>
      <c r="AG3" s="187"/>
      <c r="AH3" s="187"/>
      <c r="AI3" s="187"/>
      <c r="AJ3" s="187"/>
      <c r="AK3" s="187"/>
      <c r="AL3" s="187"/>
    </row>
    <row r="4" spans="1:38" ht="15.75" thickTop="1">
      <c r="A4" s="234">
        <v>1</v>
      </c>
      <c r="B4" s="208" t="s">
        <v>6</v>
      </c>
      <c r="C4" s="207" t="s">
        <v>7</v>
      </c>
      <c r="D4" s="212">
        <v>25</v>
      </c>
      <c r="E4" s="213">
        <v>36</v>
      </c>
      <c r="F4" s="214">
        <v>3</v>
      </c>
      <c r="G4" s="215"/>
      <c r="H4" s="216">
        <f>D4*2+(E4/30)+F4+G4</f>
        <v>54.2</v>
      </c>
      <c r="I4" s="217"/>
      <c r="J4" s="212">
        <v>7</v>
      </c>
      <c r="K4" s="213">
        <v>21</v>
      </c>
      <c r="L4" s="214">
        <v>1</v>
      </c>
      <c r="M4" s="215"/>
      <c r="N4" s="216">
        <f>J4*2+(K4/30)+L4+M4</f>
        <v>15.7</v>
      </c>
      <c r="O4" s="217"/>
      <c r="P4" s="212">
        <v>10</v>
      </c>
      <c r="Q4" s="213">
        <v>40</v>
      </c>
      <c r="R4" s="214">
        <v>0</v>
      </c>
      <c r="S4" s="215"/>
      <c r="T4" s="216">
        <f>P4*2+(Q4/30)+R4+S4</f>
        <v>21.333333333333332</v>
      </c>
      <c r="U4" s="218"/>
      <c r="V4" s="219">
        <v>7</v>
      </c>
      <c r="W4" s="213">
        <v>28</v>
      </c>
      <c r="X4" s="214">
        <v>0</v>
      </c>
      <c r="Y4" s="215"/>
      <c r="Z4" s="216">
        <f>V4*2+(W4/30)+X4+Y4</f>
        <v>14.933333333333334</v>
      </c>
      <c r="AA4" s="217"/>
      <c r="AB4" s="235">
        <f aca="true" t="shared" si="0" ref="AB4:AB16">H4+N4+T4+Z4</f>
        <v>106.16666666666667</v>
      </c>
      <c r="AC4" s="232"/>
      <c r="AD4" s="210">
        <v>4</v>
      </c>
      <c r="AE4" s="208" t="s">
        <v>6</v>
      </c>
      <c r="AF4" s="207" t="s">
        <v>7</v>
      </c>
      <c r="AG4" s="187"/>
      <c r="AH4" s="187"/>
      <c r="AI4" s="187"/>
      <c r="AJ4" s="187"/>
      <c r="AK4" s="187"/>
      <c r="AL4" s="187"/>
    </row>
    <row r="5" spans="1:38" ht="15">
      <c r="A5" s="236">
        <v>2</v>
      </c>
      <c r="B5" s="204" t="s">
        <v>8</v>
      </c>
      <c r="C5" s="20" t="s">
        <v>9</v>
      </c>
      <c r="D5" s="29">
        <v>36</v>
      </c>
      <c r="E5" s="13">
        <v>50</v>
      </c>
      <c r="F5" s="5">
        <v>22</v>
      </c>
      <c r="G5" s="3">
        <v>50</v>
      </c>
      <c r="H5" s="8">
        <f>60+F5+G5</f>
        <v>132</v>
      </c>
      <c r="I5" s="17"/>
      <c r="J5" s="25">
        <v>12</v>
      </c>
      <c r="K5" s="11">
        <v>2</v>
      </c>
      <c r="L5" s="5">
        <v>1</v>
      </c>
      <c r="M5" s="3"/>
      <c r="N5" s="8">
        <f aca="true" t="shared" si="1" ref="N5:N16">J5*2+(K5/30)+L5+M5</f>
        <v>25.066666666666666</v>
      </c>
      <c r="O5" s="17"/>
      <c r="P5" s="25">
        <v>8</v>
      </c>
      <c r="Q5" s="11">
        <v>3</v>
      </c>
      <c r="R5" s="5">
        <v>0</v>
      </c>
      <c r="S5" s="3"/>
      <c r="T5" s="8">
        <f aca="true" t="shared" si="2" ref="T5:T15">P5*2+(Q5/30)+R5+S5</f>
        <v>16.1</v>
      </c>
      <c r="U5" s="26"/>
      <c r="V5" s="16">
        <v>8</v>
      </c>
      <c r="W5" s="11">
        <v>56</v>
      </c>
      <c r="X5" s="5">
        <v>0</v>
      </c>
      <c r="Y5" s="3"/>
      <c r="Z5" s="8">
        <f aca="true" t="shared" si="3" ref="Z5:Z14">V5*2+(W5/30)+X5+Y5</f>
        <v>17.866666666666667</v>
      </c>
      <c r="AA5" s="17"/>
      <c r="AB5" s="237">
        <f t="shared" si="0"/>
        <v>191.03333333333333</v>
      </c>
      <c r="AC5" s="232"/>
      <c r="AD5" s="251">
        <v>11</v>
      </c>
      <c r="AE5" s="204" t="s">
        <v>8</v>
      </c>
      <c r="AF5" s="20" t="s">
        <v>9</v>
      </c>
      <c r="AG5" s="187"/>
      <c r="AH5" s="187"/>
      <c r="AI5" s="187"/>
      <c r="AJ5" s="187"/>
      <c r="AK5" s="187"/>
      <c r="AL5" s="187"/>
    </row>
    <row r="6" spans="1:38" ht="15">
      <c r="A6" s="236">
        <v>3</v>
      </c>
      <c r="B6" s="203" t="s">
        <v>10</v>
      </c>
      <c r="C6" s="46" t="s">
        <v>11</v>
      </c>
      <c r="D6" s="37">
        <v>26</v>
      </c>
      <c r="E6" s="38">
        <v>47</v>
      </c>
      <c r="F6" s="40">
        <v>0</v>
      </c>
      <c r="G6" s="41"/>
      <c r="H6" s="42">
        <f>D6*2+(E6/30)+F6+G6</f>
        <v>53.56666666666667</v>
      </c>
      <c r="I6" s="43"/>
      <c r="J6" s="37">
        <v>9</v>
      </c>
      <c r="K6" s="38">
        <v>34</v>
      </c>
      <c r="L6" s="40">
        <v>0</v>
      </c>
      <c r="M6" s="41"/>
      <c r="N6" s="42">
        <f t="shared" si="1"/>
        <v>19.133333333333333</v>
      </c>
      <c r="O6" s="43"/>
      <c r="P6" s="37">
        <v>8</v>
      </c>
      <c r="Q6" s="38">
        <v>20</v>
      </c>
      <c r="R6" s="40">
        <v>0</v>
      </c>
      <c r="S6" s="41"/>
      <c r="T6" s="42">
        <f t="shared" si="2"/>
        <v>16.666666666666668</v>
      </c>
      <c r="U6" s="185"/>
      <c r="V6" s="186">
        <v>8</v>
      </c>
      <c r="W6" s="38">
        <v>14</v>
      </c>
      <c r="X6" s="40">
        <v>3</v>
      </c>
      <c r="Y6" s="41"/>
      <c r="Z6" s="42">
        <f t="shared" si="3"/>
        <v>19.466666666666665</v>
      </c>
      <c r="AA6" s="43"/>
      <c r="AB6" s="238">
        <f t="shared" si="0"/>
        <v>108.83333333333334</v>
      </c>
      <c r="AC6" s="232"/>
      <c r="AD6" s="113">
        <v>5</v>
      </c>
      <c r="AE6" s="203" t="s">
        <v>10</v>
      </c>
      <c r="AF6" s="46" t="s">
        <v>11</v>
      </c>
      <c r="AG6" s="187"/>
      <c r="AH6" s="187"/>
      <c r="AI6" s="187"/>
      <c r="AJ6" s="187"/>
      <c r="AK6" s="187"/>
      <c r="AL6" s="187"/>
    </row>
    <row r="7" spans="1:38" ht="15">
      <c r="A7" s="236">
        <v>4</v>
      </c>
      <c r="B7" s="204" t="s">
        <v>12</v>
      </c>
      <c r="C7" s="20" t="s">
        <v>13</v>
      </c>
      <c r="D7" s="25">
        <v>29</v>
      </c>
      <c r="E7" s="11">
        <v>45</v>
      </c>
      <c r="F7" s="5">
        <v>13</v>
      </c>
      <c r="G7" s="3"/>
      <c r="H7" s="8">
        <f>D7*2+(E7/30)+F7+G7</f>
        <v>72.5</v>
      </c>
      <c r="I7" s="17"/>
      <c r="J7" s="25">
        <v>10</v>
      </c>
      <c r="K7" s="11">
        <v>37</v>
      </c>
      <c r="L7" s="5">
        <v>1</v>
      </c>
      <c r="M7" s="3"/>
      <c r="N7" s="8">
        <f t="shared" si="1"/>
        <v>22.233333333333334</v>
      </c>
      <c r="O7" s="17"/>
      <c r="P7" s="25">
        <v>11</v>
      </c>
      <c r="Q7" s="11">
        <v>18</v>
      </c>
      <c r="R7" s="5">
        <v>0</v>
      </c>
      <c r="S7" s="3"/>
      <c r="T7" s="8">
        <f t="shared" si="2"/>
        <v>22.6</v>
      </c>
      <c r="U7" s="26"/>
      <c r="V7" s="16">
        <v>9</v>
      </c>
      <c r="W7" s="11">
        <v>11</v>
      </c>
      <c r="X7" s="5">
        <v>0</v>
      </c>
      <c r="Y7" s="3"/>
      <c r="Z7" s="8">
        <f t="shared" si="3"/>
        <v>18.366666666666667</v>
      </c>
      <c r="AA7" s="17"/>
      <c r="AB7" s="237">
        <f t="shared" si="0"/>
        <v>135.70000000000002</v>
      </c>
      <c r="AC7" s="232"/>
      <c r="AD7" s="251">
        <v>7</v>
      </c>
      <c r="AE7" s="204" t="s">
        <v>12</v>
      </c>
      <c r="AF7" s="20" t="s">
        <v>13</v>
      </c>
      <c r="AG7" s="187"/>
      <c r="AH7" s="187"/>
      <c r="AI7" s="187"/>
      <c r="AJ7" s="187"/>
      <c r="AK7" s="187"/>
      <c r="AL7" s="187"/>
    </row>
    <row r="8" spans="1:38" ht="15">
      <c r="A8" s="239">
        <v>5</v>
      </c>
      <c r="B8" s="203" t="s">
        <v>14</v>
      </c>
      <c r="C8" s="46" t="s">
        <v>15</v>
      </c>
      <c r="D8" s="37">
        <v>17</v>
      </c>
      <c r="E8" s="38">
        <v>43</v>
      </c>
      <c r="F8" s="40">
        <v>0</v>
      </c>
      <c r="G8" s="41"/>
      <c r="H8" s="42">
        <f>D8*2+(E8/30)+F8+G8</f>
        <v>35.43333333333333</v>
      </c>
      <c r="I8" s="43"/>
      <c r="J8" s="37">
        <v>6</v>
      </c>
      <c r="K8" s="38">
        <v>49</v>
      </c>
      <c r="L8" s="40">
        <v>0</v>
      </c>
      <c r="M8" s="41"/>
      <c r="N8" s="42">
        <f t="shared" si="1"/>
        <v>13.633333333333333</v>
      </c>
      <c r="O8" s="43"/>
      <c r="P8" s="37">
        <v>4</v>
      </c>
      <c r="Q8" s="38">
        <v>29</v>
      </c>
      <c r="R8" s="40">
        <v>0</v>
      </c>
      <c r="S8" s="41"/>
      <c r="T8" s="42">
        <f t="shared" si="2"/>
        <v>8.966666666666667</v>
      </c>
      <c r="U8" s="185"/>
      <c r="V8" s="186">
        <v>5</v>
      </c>
      <c r="W8" s="38">
        <v>44</v>
      </c>
      <c r="X8" s="40">
        <v>0</v>
      </c>
      <c r="Y8" s="41"/>
      <c r="Z8" s="42">
        <f t="shared" si="3"/>
        <v>11.466666666666667</v>
      </c>
      <c r="AA8" s="43"/>
      <c r="AB8" s="238">
        <f t="shared" si="0"/>
        <v>69.5</v>
      </c>
      <c r="AC8" s="232"/>
      <c r="AD8" s="244">
        <v>2</v>
      </c>
      <c r="AE8" s="203" t="s">
        <v>14</v>
      </c>
      <c r="AF8" s="46" t="s">
        <v>15</v>
      </c>
      <c r="AG8" s="187"/>
      <c r="AH8" s="187"/>
      <c r="AI8" s="187"/>
      <c r="AJ8" s="187"/>
      <c r="AK8" s="187"/>
      <c r="AL8" s="187"/>
    </row>
    <row r="9" spans="1:38" ht="15">
      <c r="A9" s="236">
        <v>6</v>
      </c>
      <c r="B9" s="204" t="s">
        <v>16</v>
      </c>
      <c r="C9" s="20" t="s">
        <v>17</v>
      </c>
      <c r="D9" s="25">
        <v>25</v>
      </c>
      <c r="E9" s="11">
        <v>22</v>
      </c>
      <c r="F9" s="5">
        <v>10</v>
      </c>
      <c r="G9" s="3"/>
      <c r="H9" s="8">
        <f>D9*2+(E9/30)+F9+G9</f>
        <v>60.733333333333334</v>
      </c>
      <c r="I9" s="17"/>
      <c r="J9" s="25">
        <v>10</v>
      </c>
      <c r="K9" s="11">
        <v>14</v>
      </c>
      <c r="L9" s="5">
        <v>2</v>
      </c>
      <c r="M9" s="3"/>
      <c r="N9" s="8">
        <f t="shared" si="1"/>
        <v>22.466666666666665</v>
      </c>
      <c r="O9" s="17"/>
      <c r="P9" s="25">
        <v>5</v>
      </c>
      <c r="Q9" s="11">
        <v>54</v>
      </c>
      <c r="R9" s="5">
        <v>10</v>
      </c>
      <c r="S9" s="3"/>
      <c r="T9" s="8">
        <f t="shared" si="2"/>
        <v>21.8</v>
      </c>
      <c r="U9" s="26"/>
      <c r="V9" s="16">
        <v>10</v>
      </c>
      <c r="W9" s="11">
        <v>25</v>
      </c>
      <c r="X9" s="5">
        <v>0</v>
      </c>
      <c r="Y9" s="3"/>
      <c r="Z9" s="8">
        <f t="shared" si="3"/>
        <v>20.833333333333332</v>
      </c>
      <c r="AA9" s="17"/>
      <c r="AB9" s="237">
        <f t="shared" si="0"/>
        <v>125.83333333333333</v>
      </c>
      <c r="AC9" s="232"/>
      <c r="AD9" s="251">
        <v>6</v>
      </c>
      <c r="AE9" s="204" t="s">
        <v>16</v>
      </c>
      <c r="AF9" s="20" t="s">
        <v>17</v>
      </c>
      <c r="AG9" s="187"/>
      <c r="AH9" s="187"/>
      <c r="AI9" s="187"/>
      <c r="AJ9" s="187"/>
      <c r="AK9" s="187"/>
      <c r="AL9" s="187"/>
    </row>
    <row r="10" spans="1:38" ht="15">
      <c r="A10" s="239">
        <v>7</v>
      </c>
      <c r="B10" s="203" t="s">
        <v>4</v>
      </c>
      <c r="C10" s="46" t="s">
        <v>5</v>
      </c>
      <c r="D10" s="37">
        <v>35</v>
      </c>
      <c r="E10" s="38">
        <v>25</v>
      </c>
      <c r="F10" s="40">
        <v>5</v>
      </c>
      <c r="G10" s="41">
        <v>50</v>
      </c>
      <c r="H10" s="42">
        <f>50+F10+G10</f>
        <v>105</v>
      </c>
      <c r="I10" s="43"/>
      <c r="J10" s="37">
        <v>10</v>
      </c>
      <c r="K10" s="38">
        <v>13</v>
      </c>
      <c r="L10" s="40">
        <v>0</v>
      </c>
      <c r="M10" s="41"/>
      <c r="N10" s="42">
        <f t="shared" si="1"/>
        <v>20.433333333333334</v>
      </c>
      <c r="O10" s="43"/>
      <c r="P10" s="37">
        <v>7</v>
      </c>
      <c r="Q10" s="38">
        <v>29</v>
      </c>
      <c r="R10" s="40">
        <v>10</v>
      </c>
      <c r="S10" s="41"/>
      <c r="T10" s="42">
        <f t="shared" si="2"/>
        <v>24.96666666666667</v>
      </c>
      <c r="U10" s="185"/>
      <c r="V10" s="186">
        <v>8</v>
      </c>
      <c r="W10" s="38">
        <v>2</v>
      </c>
      <c r="X10" s="40">
        <v>10</v>
      </c>
      <c r="Y10" s="41"/>
      <c r="Z10" s="42">
        <f t="shared" si="3"/>
        <v>26.066666666666666</v>
      </c>
      <c r="AA10" s="43"/>
      <c r="AB10" s="238">
        <f t="shared" si="0"/>
        <v>176.46666666666667</v>
      </c>
      <c r="AC10" s="232"/>
      <c r="AD10" s="113">
        <v>9</v>
      </c>
      <c r="AE10" s="203" t="s">
        <v>4</v>
      </c>
      <c r="AF10" s="46" t="s">
        <v>5</v>
      </c>
      <c r="AG10" s="187"/>
      <c r="AH10" s="187"/>
      <c r="AI10" s="187"/>
      <c r="AJ10" s="187"/>
      <c r="AK10" s="187"/>
      <c r="AL10" s="187"/>
    </row>
    <row r="11" spans="1:38" ht="15">
      <c r="A11" s="236">
        <v>8</v>
      </c>
      <c r="B11" s="204" t="s">
        <v>19</v>
      </c>
      <c r="C11" s="20" t="s">
        <v>18</v>
      </c>
      <c r="D11" s="25">
        <v>10</v>
      </c>
      <c r="E11" s="11">
        <v>27</v>
      </c>
      <c r="F11" s="5">
        <v>6</v>
      </c>
      <c r="G11" s="3"/>
      <c r="H11" s="8">
        <f>D11*2+(E11/30)+F11+G11</f>
        <v>26.9</v>
      </c>
      <c r="I11" s="17"/>
      <c r="J11" s="25">
        <v>4</v>
      </c>
      <c r="K11" s="11">
        <v>55</v>
      </c>
      <c r="L11" s="5">
        <v>5</v>
      </c>
      <c r="M11" s="3"/>
      <c r="N11" s="8">
        <f t="shared" si="1"/>
        <v>14.833333333333334</v>
      </c>
      <c r="O11" s="17"/>
      <c r="P11" s="25">
        <v>4</v>
      </c>
      <c r="Q11" s="11">
        <v>10</v>
      </c>
      <c r="R11" s="5">
        <v>5</v>
      </c>
      <c r="S11" s="3"/>
      <c r="T11" s="8">
        <f t="shared" si="2"/>
        <v>13.333333333333334</v>
      </c>
      <c r="U11" s="26"/>
      <c r="V11" s="16">
        <v>4</v>
      </c>
      <c r="W11" s="11">
        <v>28</v>
      </c>
      <c r="X11" s="5">
        <v>0</v>
      </c>
      <c r="Y11" s="3"/>
      <c r="Z11" s="8">
        <f t="shared" si="3"/>
        <v>8.933333333333334</v>
      </c>
      <c r="AA11" s="17"/>
      <c r="AB11" s="237">
        <f t="shared" si="0"/>
        <v>64</v>
      </c>
      <c r="AC11" s="232"/>
      <c r="AD11" s="245">
        <v>1</v>
      </c>
      <c r="AE11" s="204" t="s">
        <v>19</v>
      </c>
      <c r="AF11" s="20" t="s">
        <v>18</v>
      </c>
      <c r="AG11" s="187"/>
      <c r="AH11" s="187"/>
      <c r="AI11" s="187"/>
      <c r="AJ11" s="187"/>
      <c r="AK11" s="187"/>
      <c r="AL11" s="187"/>
    </row>
    <row r="12" spans="1:38" ht="15">
      <c r="A12" s="239">
        <v>9</v>
      </c>
      <c r="B12" s="203" t="s">
        <v>20</v>
      </c>
      <c r="C12" s="46" t="s">
        <v>21</v>
      </c>
      <c r="D12" s="37">
        <v>24</v>
      </c>
      <c r="E12" s="38">
        <v>57</v>
      </c>
      <c r="F12" s="40">
        <v>9</v>
      </c>
      <c r="G12" s="41"/>
      <c r="H12" s="42">
        <f>D12*2+(E12/30)+F12+G12</f>
        <v>58.9</v>
      </c>
      <c r="I12" s="43"/>
      <c r="J12" s="37">
        <v>6</v>
      </c>
      <c r="K12" s="38">
        <v>59</v>
      </c>
      <c r="L12" s="40">
        <v>1</v>
      </c>
      <c r="M12" s="41"/>
      <c r="N12" s="42">
        <f t="shared" si="1"/>
        <v>14.966666666666667</v>
      </c>
      <c r="O12" s="43"/>
      <c r="P12" s="37">
        <v>5</v>
      </c>
      <c r="Q12" s="38">
        <v>0</v>
      </c>
      <c r="R12" s="40">
        <v>0</v>
      </c>
      <c r="S12" s="41"/>
      <c r="T12" s="42">
        <f t="shared" si="2"/>
        <v>10</v>
      </c>
      <c r="U12" s="185"/>
      <c r="V12" s="186">
        <v>7</v>
      </c>
      <c r="W12" s="38">
        <v>6</v>
      </c>
      <c r="X12" s="40">
        <v>0</v>
      </c>
      <c r="Y12" s="41"/>
      <c r="Z12" s="42">
        <f t="shared" si="3"/>
        <v>14.2</v>
      </c>
      <c r="AA12" s="43"/>
      <c r="AB12" s="238">
        <f t="shared" si="0"/>
        <v>98.06666666666666</v>
      </c>
      <c r="AC12" s="232"/>
      <c r="AD12" s="246">
        <v>3</v>
      </c>
      <c r="AE12" s="203" t="s">
        <v>20</v>
      </c>
      <c r="AF12" s="46" t="s">
        <v>21</v>
      </c>
      <c r="AG12" s="187"/>
      <c r="AH12" s="187"/>
      <c r="AI12" s="187"/>
      <c r="AJ12" s="187"/>
      <c r="AK12" s="187"/>
      <c r="AL12" s="187"/>
    </row>
    <row r="13" spans="1:38" ht="15">
      <c r="A13" s="236">
        <v>10</v>
      </c>
      <c r="B13" s="205" t="s">
        <v>24</v>
      </c>
      <c r="C13" s="32" t="s">
        <v>25</v>
      </c>
      <c r="D13" s="29">
        <v>38</v>
      </c>
      <c r="E13" s="13">
        <v>50</v>
      </c>
      <c r="F13" s="5">
        <v>10</v>
      </c>
      <c r="G13" s="3">
        <v>50</v>
      </c>
      <c r="H13" s="8">
        <f>50+F13+G13</f>
        <v>110</v>
      </c>
      <c r="I13" s="17"/>
      <c r="J13" s="25">
        <v>10</v>
      </c>
      <c r="K13" s="11">
        <v>23</v>
      </c>
      <c r="L13" s="5">
        <v>1</v>
      </c>
      <c r="M13" s="3"/>
      <c r="N13" s="8">
        <f t="shared" si="1"/>
        <v>21.766666666666666</v>
      </c>
      <c r="O13" s="17"/>
      <c r="P13" s="25">
        <v>5</v>
      </c>
      <c r="Q13" s="11">
        <v>55</v>
      </c>
      <c r="R13" s="5">
        <v>0</v>
      </c>
      <c r="S13" s="3"/>
      <c r="T13" s="8">
        <f t="shared" si="2"/>
        <v>11.833333333333334</v>
      </c>
      <c r="U13" s="26"/>
      <c r="V13" s="16">
        <v>5</v>
      </c>
      <c r="W13" s="11">
        <v>20</v>
      </c>
      <c r="X13" s="5">
        <v>0</v>
      </c>
      <c r="Y13" s="3">
        <v>0</v>
      </c>
      <c r="Z13" s="8">
        <f t="shared" si="3"/>
        <v>10.666666666666666</v>
      </c>
      <c r="AA13" s="17"/>
      <c r="AB13" s="237">
        <f t="shared" si="0"/>
        <v>154.26666666666665</v>
      </c>
      <c r="AC13" s="232"/>
      <c r="AD13" s="251">
        <v>8</v>
      </c>
      <c r="AE13" s="205" t="s">
        <v>24</v>
      </c>
      <c r="AF13" s="32" t="s">
        <v>25</v>
      </c>
      <c r="AG13" s="187"/>
      <c r="AH13" s="187"/>
      <c r="AI13" s="187"/>
      <c r="AJ13" s="187"/>
      <c r="AK13" s="187"/>
      <c r="AL13" s="187"/>
    </row>
    <row r="14" spans="1:38" ht="15">
      <c r="A14" s="239">
        <v>11</v>
      </c>
      <c r="B14" s="203" t="s">
        <v>22</v>
      </c>
      <c r="C14" s="46" t="s">
        <v>23</v>
      </c>
      <c r="D14" s="47">
        <v>60</v>
      </c>
      <c r="E14" s="48" t="s">
        <v>26</v>
      </c>
      <c r="F14" s="51">
        <v>10</v>
      </c>
      <c r="G14" s="49">
        <v>50</v>
      </c>
      <c r="H14" s="188">
        <f>50+F14+G14</f>
        <v>110</v>
      </c>
      <c r="I14" s="50"/>
      <c r="J14" s="37">
        <v>13</v>
      </c>
      <c r="K14" s="38" t="s">
        <v>33</v>
      </c>
      <c r="L14" s="51">
        <v>1</v>
      </c>
      <c r="M14" s="49"/>
      <c r="N14" s="42">
        <f t="shared" si="1"/>
        <v>28.233333333333334</v>
      </c>
      <c r="O14" s="50"/>
      <c r="P14" s="37">
        <v>9</v>
      </c>
      <c r="Q14" s="38">
        <v>22</v>
      </c>
      <c r="R14" s="51">
        <v>10</v>
      </c>
      <c r="S14" s="49"/>
      <c r="T14" s="42">
        <f t="shared" si="2"/>
        <v>28.733333333333334</v>
      </c>
      <c r="U14" s="83"/>
      <c r="V14" s="189">
        <v>10</v>
      </c>
      <c r="W14" s="48">
        <v>43</v>
      </c>
      <c r="X14" s="51">
        <v>0</v>
      </c>
      <c r="Y14" s="49">
        <v>0</v>
      </c>
      <c r="Z14" s="42">
        <f t="shared" si="3"/>
        <v>21.433333333333334</v>
      </c>
      <c r="AA14" s="50"/>
      <c r="AB14" s="238">
        <f t="shared" si="0"/>
        <v>188.40000000000003</v>
      </c>
      <c r="AC14" s="232"/>
      <c r="AD14" s="113">
        <v>10</v>
      </c>
      <c r="AE14" s="203" t="s">
        <v>22</v>
      </c>
      <c r="AF14" s="46" t="s">
        <v>23</v>
      </c>
      <c r="AG14" s="187"/>
      <c r="AH14" s="187"/>
      <c r="AI14" s="187"/>
      <c r="AJ14" s="187"/>
      <c r="AK14" s="187"/>
      <c r="AL14" s="187"/>
    </row>
    <row r="15" spans="1:38" ht="15">
      <c r="A15" s="236">
        <v>12</v>
      </c>
      <c r="B15" s="205" t="s">
        <v>29</v>
      </c>
      <c r="C15" s="32" t="s">
        <v>30</v>
      </c>
      <c r="D15" s="30" t="s">
        <v>27</v>
      </c>
      <c r="E15" s="14" t="s">
        <v>27</v>
      </c>
      <c r="F15" s="3"/>
      <c r="G15" s="3">
        <v>130</v>
      </c>
      <c r="H15" s="10">
        <f>F15+G15</f>
        <v>130</v>
      </c>
      <c r="I15" s="27"/>
      <c r="J15" s="25">
        <v>11</v>
      </c>
      <c r="K15" s="11">
        <v>0</v>
      </c>
      <c r="L15" s="7">
        <v>3</v>
      </c>
      <c r="M15" s="7"/>
      <c r="N15" s="8">
        <f t="shared" si="1"/>
        <v>25</v>
      </c>
      <c r="O15" s="27"/>
      <c r="P15" s="25">
        <v>7</v>
      </c>
      <c r="Q15" s="11">
        <v>33</v>
      </c>
      <c r="R15" s="7">
        <v>10</v>
      </c>
      <c r="S15" s="3"/>
      <c r="T15" s="8">
        <f t="shared" si="2"/>
        <v>25.1</v>
      </c>
      <c r="U15" s="20"/>
      <c r="V15" s="19" t="s">
        <v>35</v>
      </c>
      <c r="W15" s="12" t="s">
        <v>36</v>
      </c>
      <c r="X15" s="3">
        <v>9</v>
      </c>
      <c r="Y15" s="3">
        <v>50</v>
      </c>
      <c r="Z15" s="10">
        <f>30+X15+Y15</f>
        <v>89</v>
      </c>
      <c r="AA15" s="20"/>
      <c r="AB15" s="237">
        <f t="shared" si="0"/>
        <v>269.1</v>
      </c>
      <c r="AC15" s="232"/>
      <c r="AD15" s="251">
        <v>12</v>
      </c>
      <c r="AE15" s="205" t="s">
        <v>29</v>
      </c>
      <c r="AF15" s="32" t="s">
        <v>30</v>
      </c>
      <c r="AG15" s="187"/>
      <c r="AH15" s="187"/>
      <c r="AI15" s="187"/>
      <c r="AJ15" s="187"/>
      <c r="AK15" s="187"/>
      <c r="AL15" s="187"/>
    </row>
    <row r="16" spans="1:38" ht="15.75" thickBot="1">
      <c r="A16" s="240">
        <v>13</v>
      </c>
      <c r="B16" s="206" t="s">
        <v>31</v>
      </c>
      <c r="C16" s="191" t="s">
        <v>32</v>
      </c>
      <c r="D16" s="190" t="s">
        <v>27</v>
      </c>
      <c r="E16" s="192" t="s">
        <v>27</v>
      </c>
      <c r="F16" s="193"/>
      <c r="G16" s="193">
        <v>130</v>
      </c>
      <c r="H16" s="194">
        <f>F16+G16</f>
        <v>130</v>
      </c>
      <c r="I16" s="195"/>
      <c r="J16" s="196">
        <v>11</v>
      </c>
      <c r="K16" s="197">
        <v>57</v>
      </c>
      <c r="L16" s="198">
        <v>12</v>
      </c>
      <c r="M16" s="198"/>
      <c r="N16" s="199">
        <f t="shared" si="1"/>
        <v>35.9</v>
      </c>
      <c r="O16" s="195"/>
      <c r="P16" s="196" t="s">
        <v>27</v>
      </c>
      <c r="Q16" s="197" t="s">
        <v>27</v>
      </c>
      <c r="R16" s="198"/>
      <c r="S16" s="193">
        <v>100</v>
      </c>
      <c r="T16" s="200">
        <f>S16</f>
        <v>100</v>
      </c>
      <c r="U16" s="191"/>
      <c r="V16" s="196" t="s">
        <v>27</v>
      </c>
      <c r="W16" s="197" t="s">
        <v>27</v>
      </c>
      <c r="X16" s="193"/>
      <c r="Y16" s="193">
        <v>100</v>
      </c>
      <c r="Z16" s="194">
        <f>X16+Y16</f>
        <v>100</v>
      </c>
      <c r="AA16" s="191"/>
      <c r="AB16" s="241">
        <f t="shared" si="0"/>
        <v>365.9</v>
      </c>
      <c r="AC16" s="233"/>
      <c r="AD16" s="114">
        <v>13</v>
      </c>
      <c r="AE16" s="206" t="s">
        <v>31</v>
      </c>
      <c r="AF16" s="191" t="s">
        <v>32</v>
      </c>
      <c r="AG16" s="187"/>
      <c r="AH16" s="187"/>
      <c r="AI16" s="187"/>
      <c r="AJ16" s="187"/>
      <c r="AK16" s="187"/>
      <c r="AL16" s="187"/>
    </row>
    <row r="17" spans="2:38" ht="1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"/>
      <c r="U17" s="2"/>
      <c r="V17" s="2"/>
      <c r="W17" s="2"/>
      <c r="X17" s="2"/>
      <c r="Y17" s="2"/>
      <c r="Z17" s="2"/>
      <c r="AA17" s="2"/>
      <c r="AB17" s="230"/>
      <c r="AC17" s="231"/>
      <c r="AD17" s="228"/>
      <c r="AE17" s="229"/>
      <c r="AF17" s="187"/>
      <c r="AG17" s="187"/>
      <c r="AH17" s="187"/>
      <c r="AI17" s="187"/>
      <c r="AJ17" s="187"/>
      <c r="AK17" s="187"/>
      <c r="AL17" s="187"/>
    </row>
    <row r="18" spans="2:38" ht="15"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7"/>
      <c r="U18" s="227"/>
      <c r="V18" s="227"/>
      <c r="W18" s="227"/>
      <c r="X18" s="227"/>
      <c r="Y18" s="227"/>
      <c r="Z18" s="227"/>
      <c r="AA18" s="227"/>
      <c r="AB18" s="187"/>
      <c r="AC18" s="187"/>
      <c r="AD18" s="228"/>
      <c r="AE18" s="229"/>
      <c r="AF18" s="187"/>
      <c r="AG18" s="187"/>
      <c r="AH18" s="187"/>
      <c r="AI18" s="187"/>
      <c r="AJ18" s="187"/>
      <c r="AK18" s="187"/>
      <c r="AL18" s="187"/>
    </row>
    <row r="19" spans="2:38" ht="15"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7"/>
      <c r="U19" s="227"/>
      <c r="V19" s="227"/>
      <c r="W19" s="227"/>
      <c r="X19" s="227"/>
      <c r="Y19" s="227"/>
      <c r="Z19" s="227"/>
      <c r="AA19" s="227"/>
      <c r="AB19" s="187"/>
      <c r="AC19" s="187"/>
      <c r="AD19" s="228"/>
      <c r="AE19" s="229"/>
      <c r="AF19" s="187"/>
      <c r="AG19" s="187"/>
      <c r="AH19" s="187"/>
      <c r="AI19" s="187"/>
      <c r="AJ19" s="187"/>
      <c r="AK19" s="187"/>
      <c r="AL19" s="187"/>
    </row>
    <row r="20" spans="2:38" ht="15"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7"/>
      <c r="U20" s="227"/>
      <c r="V20" s="227"/>
      <c r="W20" s="227"/>
      <c r="X20" s="227"/>
      <c r="Y20" s="227"/>
      <c r="Z20" s="227"/>
      <c r="AA20" s="227"/>
      <c r="AB20" s="187"/>
      <c r="AC20" s="187"/>
      <c r="AD20" s="228"/>
      <c r="AE20" s="229"/>
      <c r="AF20" s="187"/>
      <c r="AG20" s="187"/>
      <c r="AH20" s="187"/>
      <c r="AI20" s="187"/>
      <c r="AJ20" s="187"/>
      <c r="AK20" s="187"/>
      <c r="AL20" s="187"/>
    </row>
    <row r="21" spans="2:38" ht="15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7"/>
      <c r="U21" s="227"/>
      <c r="V21" s="227"/>
      <c r="W21" s="227"/>
      <c r="X21" s="227"/>
      <c r="Y21" s="227"/>
      <c r="Z21" s="227"/>
      <c r="AA21" s="227"/>
      <c r="AB21" s="187"/>
      <c r="AC21" s="187"/>
      <c r="AD21" s="228"/>
      <c r="AE21" s="229"/>
      <c r="AF21" s="187"/>
      <c r="AG21" s="187"/>
      <c r="AH21" s="187"/>
      <c r="AI21" s="187"/>
      <c r="AJ21" s="187"/>
      <c r="AK21" s="187"/>
      <c r="AL21" s="187"/>
    </row>
    <row r="22" spans="2:38" ht="1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7"/>
      <c r="U22" s="227"/>
      <c r="V22" s="227"/>
      <c r="W22" s="227"/>
      <c r="X22" s="227"/>
      <c r="Y22" s="227"/>
      <c r="Z22" s="227"/>
      <c r="AA22" s="227"/>
      <c r="AB22" s="187"/>
      <c r="AC22" s="187"/>
      <c r="AD22" s="228"/>
      <c r="AE22" s="229"/>
      <c r="AF22" s="187"/>
      <c r="AG22" s="187"/>
      <c r="AH22" s="187"/>
      <c r="AI22" s="187"/>
      <c r="AJ22" s="187"/>
      <c r="AK22" s="187"/>
      <c r="AL22" s="187"/>
    </row>
    <row r="23" spans="2:38" ht="15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7"/>
      <c r="U23" s="227"/>
      <c r="V23" s="227"/>
      <c r="W23" s="227"/>
      <c r="X23" s="227"/>
      <c r="Y23" s="227"/>
      <c r="Z23" s="227"/>
      <c r="AA23" s="227"/>
      <c r="AB23" s="187"/>
      <c r="AC23" s="187"/>
      <c r="AD23" s="228"/>
      <c r="AE23" s="229"/>
      <c r="AF23" s="187"/>
      <c r="AG23" s="187"/>
      <c r="AH23" s="187"/>
      <c r="AI23" s="187"/>
      <c r="AJ23" s="187"/>
      <c r="AK23" s="187"/>
      <c r="AL23" s="187"/>
    </row>
    <row r="24" spans="2:38" ht="15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7"/>
      <c r="U24" s="227"/>
      <c r="V24" s="227"/>
      <c r="W24" s="227"/>
      <c r="X24" s="227"/>
      <c r="Y24" s="227"/>
      <c r="Z24" s="227"/>
      <c r="AA24" s="227"/>
      <c r="AB24" s="187"/>
      <c r="AC24" s="187"/>
      <c r="AD24" s="228"/>
      <c r="AE24" s="229"/>
      <c r="AF24" s="187"/>
      <c r="AG24" s="187"/>
      <c r="AH24" s="187"/>
      <c r="AI24" s="187"/>
      <c r="AJ24" s="187"/>
      <c r="AK24" s="187"/>
      <c r="AL24" s="187"/>
    </row>
    <row r="25" spans="2:38" ht="15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7"/>
      <c r="U25" s="227"/>
      <c r="V25" s="227"/>
      <c r="W25" s="227"/>
      <c r="X25" s="227"/>
      <c r="Y25" s="227"/>
      <c r="Z25" s="227"/>
      <c r="AA25" s="227"/>
      <c r="AB25" s="187"/>
      <c r="AC25" s="187"/>
      <c r="AD25" s="228"/>
      <c r="AE25" s="229"/>
      <c r="AF25" s="187"/>
      <c r="AG25" s="187"/>
      <c r="AH25" s="187"/>
      <c r="AI25" s="187"/>
      <c r="AJ25" s="187"/>
      <c r="AK25" s="187"/>
      <c r="AL25" s="187"/>
    </row>
    <row r="26" spans="2:38" ht="15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7"/>
      <c r="U26" s="227"/>
      <c r="V26" s="227"/>
      <c r="W26" s="227"/>
      <c r="X26" s="227"/>
      <c r="Y26" s="227"/>
      <c r="Z26" s="227"/>
      <c r="AA26" s="227"/>
      <c r="AB26" s="187"/>
      <c r="AC26" s="187"/>
      <c r="AD26" s="228"/>
      <c r="AE26" s="229"/>
      <c r="AF26" s="187"/>
      <c r="AG26" s="187"/>
      <c r="AH26" s="187"/>
      <c r="AI26" s="187"/>
      <c r="AJ26" s="187"/>
      <c r="AK26" s="187"/>
      <c r="AL26" s="187"/>
    </row>
    <row r="27" spans="2:38" ht="15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7"/>
      <c r="U27" s="227"/>
      <c r="V27" s="227"/>
      <c r="W27" s="227"/>
      <c r="X27" s="227"/>
      <c r="Y27" s="227"/>
      <c r="Z27" s="227"/>
      <c r="AA27" s="227"/>
      <c r="AB27" s="187"/>
      <c r="AC27" s="187"/>
      <c r="AD27" s="228"/>
      <c r="AE27" s="229"/>
      <c r="AF27" s="187"/>
      <c r="AG27" s="187"/>
      <c r="AH27" s="187"/>
      <c r="AI27" s="187"/>
      <c r="AJ27" s="187"/>
      <c r="AK27" s="187"/>
      <c r="AL27" s="187"/>
    </row>
    <row r="28" spans="2:38" ht="1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7"/>
      <c r="U28" s="227"/>
      <c r="V28" s="227"/>
      <c r="W28" s="227"/>
      <c r="X28" s="227"/>
      <c r="Y28" s="227"/>
      <c r="Z28" s="227"/>
      <c r="AA28" s="227"/>
      <c r="AB28" s="187"/>
      <c r="AC28" s="187"/>
      <c r="AD28" s="228"/>
      <c r="AE28" s="229"/>
      <c r="AF28" s="187"/>
      <c r="AG28" s="187"/>
      <c r="AH28" s="187"/>
      <c r="AI28" s="187"/>
      <c r="AJ28" s="187"/>
      <c r="AK28" s="187"/>
      <c r="AL28" s="187"/>
    </row>
    <row r="29" spans="2:38" ht="15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7"/>
      <c r="U29" s="227"/>
      <c r="V29" s="227"/>
      <c r="W29" s="227"/>
      <c r="X29" s="227"/>
      <c r="Y29" s="227"/>
      <c r="Z29" s="227"/>
      <c r="AA29" s="227"/>
      <c r="AB29" s="187"/>
      <c r="AC29" s="187"/>
      <c r="AD29" s="228"/>
      <c r="AE29" s="229"/>
      <c r="AF29" s="187"/>
      <c r="AG29" s="187"/>
      <c r="AH29" s="187"/>
      <c r="AI29" s="187"/>
      <c r="AJ29" s="187"/>
      <c r="AK29" s="187"/>
      <c r="AL29" s="187"/>
    </row>
    <row r="30" spans="2:38" ht="15"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187"/>
      <c r="AC30" s="187"/>
      <c r="AD30" s="228"/>
      <c r="AE30" s="229"/>
      <c r="AF30" s="187"/>
      <c r="AG30" s="187"/>
      <c r="AH30" s="187"/>
      <c r="AI30" s="187"/>
      <c r="AJ30" s="187"/>
      <c r="AK30" s="187"/>
      <c r="AL30" s="187"/>
    </row>
    <row r="31" spans="2:38" ht="15"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187"/>
      <c r="AC31" s="187"/>
      <c r="AD31" s="228"/>
      <c r="AE31" s="229"/>
      <c r="AF31" s="187"/>
      <c r="AG31" s="187"/>
      <c r="AH31" s="187"/>
      <c r="AI31" s="187"/>
      <c r="AJ31" s="187"/>
      <c r="AK31" s="187"/>
      <c r="AL31" s="187"/>
    </row>
    <row r="32" spans="2:38" ht="15"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187"/>
      <c r="AC32" s="187"/>
      <c r="AD32" s="228"/>
      <c r="AE32" s="229"/>
      <c r="AF32" s="187"/>
      <c r="AG32" s="187"/>
      <c r="AH32" s="187"/>
      <c r="AI32" s="187"/>
      <c r="AJ32" s="187"/>
      <c r="AK32" s="187"/>
      <c r="AL32" s="187"/>
    </row>
    <row r="33" spans="2:38" ht="15"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187"/>
      <c r="AC33" s="187"/>
      <c r="AD33" s="228"/>
      <c r="AE33" s="229"/>
      <c r="AF33" s="187"/>
      <c r="AG33" s="187"/>
      <c r="AH33" s="187"/>
      <c r="AI33" s="187"/>
      <c r="AJ33" s="187"/>
      <c r="AK33" s="187"/>
      <c r="AL33" s="187"/>
    </row>
    <row r="34" spans="2:38" ht="15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187"/>
      <c r="AC34" s="187"/>
      <c r="AD34" s="228"/>
      <c r="AE34" s="229"/>
      <c r="AF34" s="187"/>
      <c r="AG34" s="187"/>
      <c r="AH34" s="187"/>
      <c r="AI34" s="187"/>
      <c r="AJ34" s="187"/>
      <c r="AK34" s="187"/>
      <c r="AL34" s="187"/>
    </row>
    <row r="35" spans="2:38" ht="1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187"/>
      <c r="AC35" s="187"/>
      <c r="AD35" s="228"/>
      <c r="AE35" s="229"/>
      <c r="AF35" s="187"/>
      <c r="AG35" s="187"/>
      <c r="AH35" s="187"/>
      <c r="AI35" s="187"/>
      <c r="AJ35" s="187"/>
      <c r="AK35" s="187"/>
      <c r="AL35" s="187"/>
    </row>
    <row r="36" spans="2:38" ht="15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187"/>
      <c r="AC36" s="187"/>
      <c r="AD36" s="228"/>
      <c r="AE36" s="229"/>
      <c r="AF36" s="187"/>
      <c r="AG36" s="187"/>
      <c r="AH36" s="187"/>
      <c r="AI36" s="187"/>
      <c r="AJ36" s="187"/>
      <c r="AK36" s="187"/>
      <c r="AL36" s="187"/>
    </row>
    <row r="37" spans="2:38" ht="15"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187"/>
      <c r="AC37" s="187"/>
      <c r="AD37" s="228"/>
      <c r="AE37" s="229"/>
      <c r="AF37" s="187"/>
      <c r="AG37" s="187"/>
      <c r="AH37" s="187"/>
      <c r="AI37" s="187"/>
      <c r="AJ37" s="187"/>
      <c r="AK37" s="187"/>
      <c r="AL37" s="187"/>
    </row>
    <row r="38" spans="2:38" ht="15"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187"/>
      <c r="AC38" s="187"/>
      <c r="AD38" s="228"/>
      <c r="AE38" s="229"/>
      <c r="AF38" s="187"/>
      <c r="AG38" s="187"/>
      <c r="AH38" s="187"/>
      <c r="AI38" s="187"/>
      <c r="AJ38" s="187"/>
      <c r="AK38" s="187"/>
      <c r="AL38" s="187"/>
    </row>
    <row r="39" spans="2:38" ht="15"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187"/>
      <c r="AC39" s="187"/>
      <c r="AD39" s="228"/>
      <c r="AE39" s="229"/>
      <c r="AF39" s="187"/>
      <c r="AG39" s="187"/>
      <c r="AH39" s="187"/>
      <c r="AI39" s="187"/>
      <c r="AJ39" s="187"/>
      <c r="AK39" s="187"/>
      <c r="AL39" s="187"/>
    </row>
    <row r="40" spans="2:38" ht="15"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187"/>
      <c r="AC40" s="187"/>
      <c r="AD40" s="228"/>
      <c r="AE40" s="229"/>
      <c r="AF40" s="187"/>
      <c r="AG40" s="187"/>
      <c r="AH40" s="187"/>
      <c r="AI40" s="187"/>
      <c r="AJ40" s="187"/>
      <c r="AK40" s="187"/>
      <c r="AL40" s="187"/>
    </row>
    <row r="41" spans="2:38" ht="15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187"/>
      <c r="AC41" s="187"/>
      <c r="AD41" s="228"/>
      <c r="AE41" s="229"/>
      <c r="AF41" s="187"/>
      <c r="AG41" s="187"/>
      <c r="AH41" s="187"/>
      <c r="AI41" s="187"/>
      <c r="AJ41" s="187"/>
      <c r="AK41" s="187"/>
      <c r="AL41" s="187"/>
    </row>
    <row r="42" spans="2:38" ht="15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187"/>
      <c r="AC42" s="187"/>
      <c r="AD42" s="228"/>
      <c r="AE42" s="229"/>
      <c r="AF42" s="187"/>
      <c r="AG42" s="187"/>
      <c r="AH42" s="187"/>
      <c r="AI42" s="187"/>
      <c r="AJ42" s="187"/>
      <c r="AK42" s="187"/>
      <c r="AL42" s="187"/>
    </row>
    <row r="43" spans="2:38" ht="15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187"/>
      <c r="AC43" s="187"/>
      <c r="AD43" s="228"/>
      <c r="AE43" s="229"/>
      <c r="AF43" s="187"/>
      <c r="AG43" s="187"/>
      <c r="AH43" s="187"/>
      <c r="AI43" s="187"/>
      <c r="AJ43" s="187"/>
      <c r="AK43" s="187"/>
      <c r="AL43" s="187"/>
    </row>
    <row r="44" spans="2:38" ht="1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187"/>
      <c r="AC44" s="187"/>
      <c r="AD44" s="228"/>
      <c r="AE44" s="229"/>
      <c r="AF44" s="187"/>
      <c r="AG44" s="187"/>
      <c r="AH44" s="187"/>
      <c r="AI44" s="187"/>
      <c r="AJ44" s="187"/>
      <c r="AK44" s="187"/>
      <c r="AL44" s="187"/>
    </row>
    <row r="45" spans="2:38" ht="15"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187"/>
      <c r="AC45" s="187"/>
      <c r="AD45" s="228"/>
      <c r="AE45" s="229"/>
      <c r="AF45" s="187"/>
      <c r="AG45" s="187"/>
      <c r="AH45" s="187"/>
      <c r="AI45" s="187"/>
      <c r="AJ45" s="187"/>
      <c r="AK45" s="187"/>
      <c r="AL45" s="187"/>
    </row>
    <row r="46" spans="2:38" ht="15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187"/>
      <c r="AC46" s="187"/>
      <c r="AD46" s="228"/>
      <c r="AE46" s="229"/>
      <c r="AF46" s="187"/>
      <c r="AG46" s="187"/>
      <c r="AH46" s="187"/>
      <c r="AI46" s="187"/>
      <c r="AJ46" s="187"/>
      <c r="AK46" s="187"/>
      <c r="AL46" s="187"/>
    </row>
    <row r="47" spans="2:38" ht="15"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187"/>
      <c r="AC47" s="187"/>
      <c r="AD47" s="228"/>
      <c r="AE47" s="229"/>
      <c r="AF47" s="187"/>
      <c r="AG47" s="187"/>
      <c r="AH47" s="187"/>
      <c r="AI47" s="187"/>
      <c r="AJ47" s="187"/>
      <c r="AK47" s="187"/>
      <c r="AL47" s="187"/>
    </row>
    <row r="48" spans="2:38" ht="15"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187"/>
      <c r="AC48" s="187"/>
      <c r="AD48" s="228"/>
      <c r="AE48" s="229"/>
      <c r="AF48" s="187"/>
      <c r="AG48" s="187"/>
      <c r="AH48" s="187"/>
      <c r="AI48" s="187"/>
      <c r="AJ48" s="187"/>
      <c r="AK48" s="187"/>
      <c r="AL48" s="187"/>
    </row>
    <row r="49" spans="2:38" ht="1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187"/>
      <c r="AC49" s="187"/>
      <c r="AD49" s="228"/>
      <c r="AE49" s="229"/>
      <c r="AF49" s="187"/>
      <c r="AG49" s="187"/>
      <c r="AH49" s="187"/>
      <c r="AI49" s="187"/>
      <c r="AJ49" s="187"/>
      <c r="AK49" s="187"/>
      <c r="AL49" s="187"/>
    </row>
    <row r="50" spans="2:38" ht="1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187"/>
      <c r="AC50" s="187"/>
      <c r="AD50" s="228"/>
      <c r="AE50" s="229"/>
      <c r="AG50" s="187"/>
      <c r="AH50" s="187"/>
      <c r="AI50" s="187"/>
      <c r="AJ50" s="187"/>
      <c r="AK50" s="187"/>
      <c r="AL50" s="187"/>
    </row>
    <row r="51" spans="2:38" ht="1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187"/>
      <c r="AC51" s="187"/>
      <c r="AD51" s="228"/>
      <c r="AE51" s="229"/>
      <c r="AG51" s="187"/>
      <c r="AH51" s="187"/>
      <c r="AI51" s="187"/>
      <c r="AJ51" s="187"/>
      <c r="AK51" s="187"/>
      <c r="AL51" s="187"/>
    </row>
    <row r="52" spans="2:38" ht="1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187"/>
      <c r="AC52" s="187"/>
      <c r="AD52" s="228"/>
      <c r="AE52" s="229"/>
      <c r="AG52" s="187"/>
      <c r="AH52" s="187"/>
      <c r="AI52" s="187"/>
      <c r="AJ52" s="187"/>
      <c r="AK52" s="187"/>
      <c r="AL52" s="187"/>
    </row>
    <row r="53" spans="2:38" ht="15"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187"/>
      <c r="AC53" s="187"/>
      <c r="AD53" s="228"/>
      <c r="AE53" s="229"/>
      <c r="AG53" s="187"/>
      <c r="AH53" s="187"/>
      <c r="AI53" s="187"/>
      <c r="AJ53" s="187"/>
      <c r="AK53" s="187"/>
      <c r="AL53" s="187"/>
    </row>
    <row r="54" spans="2:38" ht="15"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187"/>
      <c r="AC54" s="187"/>
      <c r="AD54" s="228"/>
      <c r="AE54" s="229"/>
      <c r="AG54" s="187"/>
      <c r="AH54" s="187"/>
      <c r="AI54" s="187"/>
      <c r="AJ54" s="187"/>
      <c r="AK54" s="187"/>
      <c r="AL54" s="187"/>
    </row>
    <row r="55" spans="2:38" ht="15"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187"/>
      <c r="AC55" s="187"/>
      <c r="AD55" s="228"/>
      <c r="AE55" s="229"/>
      <c r="AG55" s="187"/>
      <c r="AH55" s="187"/>
      <c r="AI55" s="187"/>
      <c r="AJ55" s="187"/>
      <c r="AK55" s="187"/>
      <c r="AL55" s="187"/>
    </row>
    <row r="56" spans="2:38" ht="15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187"/>
      <c r="AC56" s="187"/>
      <c r="AD56" s="228"/>
      <c r="AE56" s="229"/>
      <c r="AG56" s="187"/>
      <c r="AH56" s="187"/>
      <c r="AI56" s="187"/>
      <c r="AJ56" s="187"/>
      <c r="AK56" s="187"/>
      <c r="AL56" s="187"/>
    </row>
    <row r="57" spans="2:38" ht="15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187"/>
      <c r="AC57" s="187"/>
      <c r="AD57" s="228"/>
      <c r="AE57" s="229"/>
      <c r="AG57" s="187"/>
      <c r="AH57" s="187"/>
      <c r="AI57" s="187"/>
      <c r="AJ57" s="187"/>
      <c r="AK57" s="187"/>
      <c r="AL57" s="187"/>
    </row>
    <row r="58" spans="2:38" ht="15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187"/>
      <c r="AC58" s="187"/>
      <c r="AD58" s="228"/>
      <c r="AE58" s="229"/>
      <c r="AG58" s="187"/>
      <c r="AH58" s="187"/>
      <c r="AI58" s="187"/>
      <c r="AJ58" s="187"/>
      <c r="AK58" s="187"/>
      <c r="AL58" s="187"/>
    </row>
    <row r="59" spans="2:38" ht="15"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187"/>
      <c r="AC59" s="187"/>
      <c r="AD59" s="228"/>
      <c r="AE59" s="229"/>
      <c r="AG59" s="187"/>
      <c r="AH59" s="187"/>
      <c r="AI59" s="187"/>
      <c r="AJ59" s="187"/>
      <c r="AK59" s="187"/>
      <c r="AL59" s="187"/>
    </row>
    <row r="60" spans="2:38" ht="15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187"/>
      <c r="AC60" s="187"/>
      <c r="AD60" s="228"/>
      <c r="AE60" s="229"/>
      <c r="AG60" s="187"/>
      <c r="AH60" s="187"/>
      <c r="AI60" s="187"/>
      <c r="AJ60" s="187"/>
      <c r="AK60" s="187"/>
      <c r="AL60" s="187"/>
    </row>
    <row r="61" spans="2:38" ht="15"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187"/>
      <c r="AC61" s="187"/>
      <c r="AD61" s="228"/>
      <c r="AE61" s="229"/>
      <c r="AG61" s="187"/>
      <c r="AH61" s="187"/>
      <c r="AI61" s="187"/>
      <c r="AJ61" s="187"/>
      <c r="AK61" s="187"/>
      <c r="AL61" s="187"/>
    </row>
    <row r="62" spans="2:38" ht="15"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187"/>
      <c r="AC62" s="187"/>
      <c r="AD62" s="228"/>
      <c r="AE62" s="229"/>
      <c r="AG62" s="187"/>
      <c r="AH62" s="187"/>
      <c r="AI62" s="187"/>
      <c r="AJ62" s="187"/>
      <c r="AK62" s="187"/>
      <c r="AL62" s="187"/>
    </row>
    <row r="63" spans="2:38" ht="15"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187"/>
      <c r="AC63" s="187"/>
      <c r="AD63" s="228"/>
      <c r="AE63" s="229"/>
      <c r="AG63" s="187"/>
      <c r="AH63" s="187"/>
      <c r="AI63" s="187"/>
      <c r="AJ63" s="187"/>
      <c r="AK63" s="187"/>
      <c r="AL63" s="187"/>
    </row>
    <row r="64" spans="2:38" ht="15"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187"/>
      <c r="AC64" s="187"/>
      <c r="AD64" s="228"/>
      <c r="AE64" s="229"/>
      <c r="AG64" s="187"/>
      <c r="AH64" s="187"/>
      <c r="AI64" s="187"/>
      <c r="AJ64" s="187"/>
      <c r="AK64" s="187"/>
      <c r="AL64" s="187"/>
    </row>
    <row r="65" spans="2:38" ht="15"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187"/>
      <c r="AC65" s="187"/>
      <c r="AD65" s="228"/>
      <c r="AE65" s="229"/>
      <c r="AG65" s="187"/>
      <c r="AH65" s="187"/>
      <c r="AI65" s="187"/>
      <c r="AJ65" s="187"/>
      <c r="AK65" s="187"/>
      <c r="AL65" s="187"/>
    </row>
    <row r="66" spans="2:38" ht="15"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187"/>
      <c r="AC66" s="187"/>
      <c r="AD66" s="228"/>
      <c r="AE66" s="229"/>
      <c r="AG66" s="187"/>
      <c r="AH66" s="187"/>
      <c r="AI66" s="187"/>
      <c r="AJ66" s="187"/>
      <c r="AK66" s="187"/>
      <c r="AL66" s="187"/>
    </row>
    <row r="67" spans="2:38" ht="15"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187"/>
      <c r="AC67" s="187"/>
      <c r="AD67" s="228"/>
      <c r="AE67" s="229"/>
      <c r="AG67" s="187"/>
      <c r="AH67" s="187"/>
      <c r="AI67" s="187"/>
      <c r="AJ67" s="187"/>
      <c r="AK67" s="187"/>
      <c r="AL67" s="187"/>
    </row>
    <row r="68" spans="2:38" ht="15"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187"/>
      <c r="AC68" s="187"/>
      <c r="AD68" s="228"/>
      <c r="AE68" s="229"/>
      <c r="AG68" s="187"/>
      <c r="AH68" s="187"/>
      <c r="AI68" s="187"/>
      <c r="AJ68" s="187"/>
      <c r="AK68" s="187"/>
      <c r="AL68" s="187"/>
    </row>
    <row r="69" spans="2:38" ht="15"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187"/>
      <c r="AC69" s="187"/>
      <c r="AD69" s="228"/>
      <c r="AE69" s="229"/>
      <c r="AG69" s="187"/>
      <c r="AH69" s="187"/>
      <c r="AI69" s="187"/>
      <c r="AJ69" s="187"/>
      <c r="AK69" s="187"/>
      <c r="AL69" s="187"/>
    </row>
    <row r="70" spans="2:38" ht="15"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187"/>
      <c r="AC70" s="187"/>
      <c r="AD70" s="228"/>
      <c r="AE70" s="229"/>
      <c r="AG70" s="187"/>
      <c r="AH70" s="187"/>
      <c r="AI70" s="187"/>
      <c r="AJ70" s="187"/>
      <c r="AK70" s="187"/>
      <c r="AL70" s="187"/>
    </row>
    <row r="71" spans="2:38" ht="15"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187"/>
      <c r="AC71" s="187"/>
      <c r="AD71" s="228"/>
      <c r="AE71" s="229"/>
      <c r="AG71" s="187"/>
      <c r="AH71" s="187"/>
      <c r="AI71" s="187"/>
      <c r="AJ71" s="187"/>
      <c r="AK71" s="187"/>
      <c r="AL71" s="187"/>
    </row>
    <row r="72" spans="2:31" ht="15"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187"/>
      <c r="AC72" s="187"/>
      <c r="AD72" s="228"/>
      <c r="AE72" s="229"/>
    </row>
    <row r="73" spans="2:31" ht="15"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187"/>
      <c r="AC73" s="187"/>
      <c r="AD73" s="228"/>
      <c r="AE73" s="229"/>
    </row>
    <row r="74" spans="2:31" ht="15"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187"/>
      <c r="AC74" s="187"/>
      <c r="AD74" s="228"/>
      <c r="AE74" s="229"/>
    </row>
    <row r="75" spans="2:31" ht="15"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187"/>
      <c r="AC75" s="187"/>
      <c r="AD75" s="228"/>
      <c r="AE75" s="229"/>
    </row>
    <row r="76" spans="2:31" ht="15"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187"/>
      <c r="AC76" s="187"/>
      <c r="AD76" s="228"/>
      <c r="AE76" s="229"/>
    </row>
    <row r="77" spans="2:31" ht="15"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187"/>
      <c r="AC77" s="187"/>
      <c r="AD77" s="228"/>
      <c r="AE77" s="229"/>
    </row>
    <row r="78" spans="2:31" ht="15"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187"/>
      <c r="AC78" s="187"/>
      <c r="AD78" s="228"/>
      <c r="AE78" s="229"/>
    </row>
    <row r="79" spans="2:31" ht="15"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228"/>
      <c r="AE79" s="229"/>
    </row>
    <row r="80" spans="2:31" ht="15"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228"/>
      <c r="AE80" s="229"/>
    </row>
    <row r="81" spans="2:31" ht="15"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228"/>
      <c r="AE81" s="229"/>
    </row>
    <row r="82" spans="2:31" ht="15"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228"/>
      <c r="AE82" s="229"/>
    </row>
    <row r="83" spans="2:31" ht="15"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228"/>
      <c r="AE83" s="229"/>
    </row>
    <row r="84" spans="2:31" ht="15"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228"/>
      <c r="AE84" s="229"/>
    </row>
    <row r="85" spans="2:31" ht="15"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228"/>
      <c r="AE85" s="229"/>
    </row>
    <row r="86" spans="2:31" ht="15"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228"/>
      <c r="AE86" s="229"/>
    </row>
    <row r="87" spans="2:31" ht="15"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228"/>
      <c r="AE87" s="229"/>
    </row>
    <row r="88" spans="2:31" ht="15"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228"/>
      <c r="AE88" s="229"/>
    </row>
    <row r="89" spans="2:31" ht="15"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228"/>
      <c r="AE89" s="229"/>
    </row>
    <row r="90" spans="2:31" ht="15"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228"/>
      <c r="AE90" s="229"/>
    </row>
    <row r="91" spans="2:31" ht="15"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228"/>
      <c r="AE91" s="229"/>
    </row>
    <row r="92" spans="2:31" ht="15"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228"/>
      <c r="AE92" s="229"/>
    </row>
    <row r="93" spans="2:31" ht="15"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228"/>
      <c r="AE93" s="229"/>
    </row>
    <row r="94" spans="2:31" ht="15"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228"/>
      <c r="AE94" s="229"/>
    </row>
    <row r="95" spans="2:31" ht="15"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228"/>
      <c r="AE95" s="229"/>
    </row>
    <row r="96" spans="2:31" ht="15"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228"/>
      <c r="AE96" s="229"/>
    </row>
    <row r="97" spans="2:31" ht="15"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228"/>
      <c r="AE97" s="229"/>
    </row>
    <row r="98" spans="2:31" ht="15"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228"/>
      <c r="AE98" s="229"/>
    </row>
    <row r="99" spans="2:31" ht="15"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228"/>
      <c r="AE99" s="229"/>
    </row>
    <row r="100" spans="2:31" ht="15"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228"/>
      <c r="AE100" s="229"/>
    </row>
    <row r="101" spans="2:31" ht="15"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228"/>
      <c r="AE101" s="229"/>
    </row>
    <row r="102" spans="2:31" ht="15"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228"/>
      <c r="AE102" s="229"/>
    </row>
    <row r="103" spans="2:31" ht="15"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228"/>
      <c r="AE103" s="229"/>
    </row>
    <row r="104" spans="2:31" ht="15"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228"/>
      <c r="AE104" s="229"/>
    </row>
    <row r="105" spans="2:31" ht="15"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228"/>
      <c r="AE105" s="229"/>
    </row>
    <row r="106" spans="2:31" ht="15"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228"/>
      <c r="AE106" s="229"/>
    </row>
    <row r="107" spans="2:31" ht="15"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228"/>
      <c r="AE107" s="229"/>
    </row>
    <row r="108" spans="2:31" ht="15"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228"/>
      <c r="AE108" s="229"/>
    </row>
    <row r="109" spans="2:31" ht="15"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228"/>
      <c r="AE109" s="229"/>
    </row>
    <row r="110" spans="2:31" ht="15"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228"/>
      <c r="AE110" s="229"/>
    </row>
    <row r="111" spans="2:31" ht="15"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228"/>
      <c r="AE111" s="229"/>
    </row>
    <row r="112" spans="2:31" ht="15"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228"/>
      <c r="AE112" s="229"/>
    </row>
    <row r="113" spans="2:31" ht="15"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228"/>
      <c r="AE113" s="229"/>
    </row>
    <row r="114" spans="2:31" ht="15"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228"/>
      <c r="AE114" s="229"/>
    </row>
    <row r="115" spans="2:31" ht="15"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228"/>
      <c r="AE115" s="229"/>
    </row>
    <row r="116" spans="2:31" ht="15"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228"/>
      <c r="AE116" s="229"/>
    </row>
    <row r="117" spans="2:31" ht="15"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228"/>
      <c r="AE117" s="229"/>
    </row>
    <row r="118" spans="2:31" ht="15"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228"/>
      <c r="AE118" s="229"/>
    </row>
    <row r="119" spans="2:31" ht="15"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228"/>
      <c r="AE119" s="229"/>
    </row>
    <row r="120" spans="2:31" ht="15"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228"/>
      <c r="AE120" s="229"/>
    </row>
    <row r="121" spans="2:31" ht="15"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228"/>
      <c r="AE121" s="229"/>
    </row>
    <row r="122" spans="2:31" ht="15"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228"/>
      <c r="AE122" s="229"/>
    </row>
    <row r="123" spans="2:31" ht="15"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228"/>
      <c r="AE123" s="229"/>
    </row>
    <row r="124" spans="2:31" ht="15"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228"/>
      <c r="AE124" s="229"/>
    </row>
    <row r="125" spans="2:31" ht="15"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228"/>
      <c r="AE125" s="229"/>
    </row>
    <row r="126" spans="2:31" ht="15"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228"/>
      <c r="AE126" s="229"/>
    </row>
    <row r="127" spans="2:31" ht="15"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228"/>
      <c r="AE127" s="229"/>
    </row>
    <row r="128" spans="2:31" ht="15"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228"/>
      <c r="AE128" s="229"/>
    </row>
    <row r="129" spans="2:31" ht="15"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228"/>
      <c r="AE129" s="229"/>
    </row>
    <row r="130" spans="2:31" ht="15"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228"/>
      <c r="AE130" s="229"/>
    </row>
    <row r="131" spans="2:31" ht="15"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228"/>
      <c r="AE131" s="229"/>
    </row>
    <row r="132" spans="2:31" ht="15"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228"/>
      <c r="AE132" s="229"/>
    </row>
    <row r="133" spans="2:31" ht="15"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228"/>
      <c r="AE133" s="229"/>
    </row>
    <row r="134" spans="2:31" ht="15"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228"/>
      <c r="AE134" s="229"/>
    </row>
    <row r="135" spans="2:31" ht="15"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228"/>
      <c r="AE135" s="229"/>
    </row>
    <row r="136" spans="2:31" ht="15"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228"/>
      <c r="AE136" s="229"/>
    </row>
    <row r="137" spans="2:31" ht="15"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228"/>
      <c r="AE137" s="229"/>
    </row>
    <row r="138" spans="2:31" ht="15"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228"/>
      <c r="AE138" s="229"/>
    </row>
    <row r="139" spans="2:31" ht="15"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228"/>
      <c r="AE139" s="229"/>
    </row>
    <row r="140" spans="2:31" ht="15"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228"/>
      <c r="AE140" s="229"/>
    </row>
    <row r="141" spans="2:31" ht="15"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228"/>
      <c r="AE141" s="229"/>
    </row>
    <row r="142" spans="2:31" ht="15"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228"/>
      <c r="AE142" s="229"/>
    </row>
    <row r="143" spans="2:31" ht="15"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228"/>
      <c r="AE143" s="229"/>
    </row>
    <row r="144" spans="2:31" ht="15"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228"/>
      <c r="AE144" s="229"/>
    </row>
    <row r="145" spans="2:31" ht="15"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228"/>
      <c r="AE145" s="229"/>
    </row>
    <row r="146" spans="2:31" ht="15"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228"/>
      <c r="AE146" s="229"/>
    </row>
    <row r="147" spans="2:31" ht="15"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228"/>
      <c r="AE147" s="229"/>
    </row>
    <row r="148" spans="2:31" ht="15"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228"/>
      <c r="AE148" s="229"/>
    </row>
    <row r="149" spans="2:31" ht="15"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228"/>
      <c r="AE149" s="229"/>
    </row>
    <row r="150" spans="2:31" ht="15"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228"/>
      <c r="AE150" s="229"/>
    </row>
    <row r="151" spans="2:31" ht="15"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228"/>
      <c r="AE151" s="229"/>
    </row>
    <row r="152" spans="2:31" ht="15"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228"/>
      <c r="AE152" s="229"/>
    </row>
    <row r="153" spans="2:31" ht="15"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228"/>
      <c r="AE153" s="229"/>
    </row>
    <row r="154" spans="2:31" ht="15"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228"/>
      <c r="AE154" s="229"/>
    </row>
    <row r="155" spans="2:31" ht="15"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228"/>
      <c r="AE155" s="229"/>
    </row>
    <row r="156" spans="2:31" ht="15"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228"/>
      <c r="AE156" s="229"/>
    </row>
    <row r="157" spans="2:31" ht="15"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228"/>
      <c r="AE157" s="229"/>
    </row>
    <row r="158" spans="2:31" ht="15"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228"/>
      <c r="AE158" s="229"/>
    </row>
    <row r="159" spans="2:31" ht="15"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228"/>
      <c r="AE159" s="229"/>
    </row>
    <row r="160" spans="2:31" ht="15"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228"/>
      <c r="AE160" s="229"/>
    </row>
    <row r="161" spans="2:31" ht="15"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228"/>
      <c r="AE161" s="229"/>
    </row>
    <row r="162" spans="2:31" ht="15"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228"/>
      <c r="AE162" s="229"/>
    </row>
    <row r="163" spans="2:31" ht="15"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228"/>
      <c r="AE163" s="229"/>
    </row>
    <row r="164" spans="2:31" ht="15"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228"/>
      <c r="AE164" s="229"/>
    </row>
    <row r="165" spans="2:31" ht="15"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228"/>
      <c r="AE165" s="229"/>
    </row>
    <row r="166" spans="2:31" ht="15"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228"/>
      <c r="AE166" s="229"/>
    </row>
    <row r="167" spans="2:31" ht="15"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228"/>
      <c r="AE167" s="229"/>
    </row>
    <row r="168" spans="2:31" ht="15"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228"/>
      <c r="AE168" s="229"/>
    </row>
    <row r="169" spans="2:31" ht="15"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228"/>
      <c r="AE169" s="229"/>
    </row>
    <row r="170" spans="2:31" ht="15"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228"/>
      <c r="AE170" s="229"/>
    </row>
    <row r="171" spans="2:31" ht="15"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228"/>
      <c r="AE171" s="229"/>
    </row>
    <row r="172" spans="2:31" ht="15"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228"/>
      <c r="AE172" s="229"/>
    </row>
    <row r="173" spans="2:31" ht="15"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228"/>
      <c r="AE173" s="229"/>
    </row>
    <row r="174" spans="2:31" ht="15"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228"/>
      <c r="AE174" s="229"/>
    </row>
    <row r="175" spans="2:31" ht="15"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228"/>
      <c r="AE175" s="229"/>
    </row>
    <row r="176" spans="2:31" ht="15"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228"/>
      <c r="AE176" s="229"/>
    </row>
    <row r="177" spans="2:31" ht="15"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228"/>
      <c r="AE177" s="229"/>
    </row>
    <row r="178" spans="2:31" ht="15"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228"/>
      <c r="AE178" s="229"/>
    </row>
    <row r="179" spans="2:31" ht="15"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228"/>
      <c r="AE179" s="229"/>
    </row>
    <row r="180" spans="2:31" ht="15"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228"/>
      <c r="AE180" s="229"/>
    </row>
    <row r="181" spans="2:31" ht="15"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228"/>
      <c r="AE181" s="229"/>
    </row>
    <row r="182" spans="2:31" ht="15"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228"/>
      <c r="AE182" s="229"/>
    </row>
    <row r="183" spans="2:31" ht="15"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228"/>
      <c r="AE183" s="229"/>
    </row>
    <row r="184" spans="2:31" ht="15"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228"/>
      <c r="AE184" s="229"/>
    </row>
    <row r="185" spans="2:31" ht="15"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228"/>
      <c r="AE185" s="229"/>
    </row>
    <row r="186" spans="2:31" ht="15"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228"/>
      <c r="AE186" s="229"/>
    </row>
    <row r="187" spans="2:31" ht="15"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228"/>
      <c r="AE187" s="229"/>
    </row>
    <row r="188" spans="2:31" ht="15"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228"/>
      <c r="AE188" s="229"/>
    </row>
    <row r="189" spans="2:31" ht="15"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228"/>
      <c r="AE189" s="229"/>
    </row>
    <row r="190" spans="2:31" ht="15"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228"/>
      <c r="AE190" s="229"/>
    </row>
    <row r="191" spans="2:31" ht="15"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228"/>
      <c r="AE191" s="229"/>
    </row>
    <row r="192" spans="2:31" ht="15"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228"/>
      <c r="AE192" s="229"/>
    </row>
    <row r="193" spans="2:31" ht="15"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228"/>
      <c r="AE193" s="229"/>
    </row>
    <row r="194" spans="2:31" ht="15"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228"/>
      <c r="AE194" s="229"/>
    </row>
    <row r="195" spans="2:31" ht="15"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228"/>
      <c r="AE195" s="229"/>
    </row>
    <row r="196" spans="2:31" ht="15"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228"/>
      <c r="AE196" s="229"/>
    </row>
    <row r="197" spans="2:31" ht="15"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228"/>
      <c r="AE197" s="229"/>
    </row>
    <row r="198" spans="2:31" ht="15"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228"/>
      <c r="AE198" s="229"/>
    </row>
    <row r="199" spans="2:31" ht="15"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228"/>
      <c r="AE199" s="229"/>
    </row>
    <row r="200" spans="2:31" ht="15"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228"/>
      <c r="AE200" s="229"/>
    </row>
    <row r="201" spans="2:31" ht="15"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228"/>
      <c r="AE201" s="229"/>
    </row>
    <row r="202" spans="2:31" ht="15"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228"/>
      <c r="AE202" s="229"/>
    </row>
    <row r="203" spans="2:31" ht="15"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228"/>
      <c r="AE203" s="229"/>
    </row>
    <row r="204" spans="2:31" ht="15"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228"/>
      <c r="AE204" s="229"/>
    </row>
    <row r="205" spans="2:31" ht="15"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228"/>
      <c r="AE205" s="229"/>
    </row>
    <row r="206" spans="2:31" ht="15"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228"/>
      <c r="AE206" s="229"/>
    </row>
    <row r="207" spans="2:31" ht="15"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228"/>
      <c r="AE207" s="229"/>
    </row>
    <row r="208" spans="2:31" ht="15"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228"/>
      <c r="AE208" s="229"/>
    </row>
    <row r="209" spans="2:31" ht="15"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228"/>
      <c r="AE209" s="229"/>
    </row>
    <row r="210" spans="2:31" ht="15"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228"/>
      <c r="AE210" s="229"/>
    </row>
    <row r="211" spans="2:31" ht="15"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228"/>
      <c r="AE211" s="229"/>
    </row>
    <row r="212" spans="2:31" ht="15"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228"/>
      <c r="AE212" s="229"/>
    </row>
    <row r="213" spans="2:31" ht="15"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228"/>
      <c r="AE213" s="229"/>
    </row>
    <row r="214" spans="2:31" ht="15"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228"/>
      <c r="AE214" s="229"/>
    </row>
    <row r="215" spans="2:31" ht="15"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228"/>
      <c r="AE215" s="229"/>
    </row>
    <row r="216" spans="2:31" ht="15"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228"/>
      <c r="AE216" s="229"/>
    </row>
    <row r="217" spans="2:31" ht="15"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228"/>
      <c r="AE217" s="229"/>
    </row>
    <row r="218" spans="2:31" ht="15"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228"/>
      <c r="AE218" s="229"/>
    </row>
    <row r="219" spans="2:31" ht="15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228"/>
      <c r="AE219" s="229"/>
    </row>
    <row r="220" spans="2:31" ht="15"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228"/>
      <c r="AE220" s="229"/>
    </row>
    <row r="221" spans="2:31" ht="15"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228"/>
      <c r="AE221" s="229"/>
    </row>
    <row r="222" spans="2:31" ht="15"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228"/>
      <c r="AE222" s="229"/>
    </row>
    <row r="223" spans="2:31" ht="15"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228"/>
      <c r="AE223" s="229"/>
    </row>
    <row r="224" spans="2:31" ht="15"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228"/>
      <c r="AE224" s="229"/>
    </row>
    <row r="225" spans="2:31" ht="15"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228"/>
      <c r="AE225" s="229"/>
    </row>
    <row r="226" spans="2:31" ht="15"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228"/>
      <c r="AE226" s="229"/>
    </row>
    <row r="227" spans="2:31" ht="15"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228"/>
      <c r="AE227" s="229"/>
    </row>
    <row r="228" spans="2:31" ht="15"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228"/>
      <c r="AE228" s="229"/>
    </row>
    <row r="229" spans="2:31" ht="15"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228"/>
      <c r="AE229" s="229"/>
    </row>
    <row r="230" spans="2:31" ht="15"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228"/>
      <c r="AE230" s="229"/>
    </row>
    <row r="231" spans="2:31" ht="15"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228"/>
      <c r="AE231" s="229"/>
    </row>
    <row r="232" spans="2:31" ht="15"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228"/>
      <c r="AE232" s="229"/>
    </row>
    <row r="233" spans="2:31" ht="15"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228"/>
      <c r="AE233" s="229"/>
    </row>
    <row r="234" spans="2:31" ht="15"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228"/>
      <c r="AE234" s="229"/>
    </row>
    <row r="235" spans="2:31" ht="15"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228"/>
      <c r="AE235" s="229"/>
    </row>
    <row r="236" spans="2:31" ht="15"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228"/>
      <c r="AE236" s="229"/>
    </row>
    <row r="237" spans="2:31" ht="15"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228"/>
      <c r="AE237" s="229"/>
    </row>
    <row r="238" spans="2:31" ht="15"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228"/>
      <c r="AE238" s="229"/>
    </row>
    <row r="239" spans="2:31" ht="15"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228"/>
      <c r="AE239" s="229"/>
    </row>
    <row r="240" spans="2:31" ht="15"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228"/>
      <c r="AE240" s="229"/>
    </row>
    <row r="241" spans="2:31" ht="15"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228"/>
      <c r="AE241" s="229"/>
    </row>
    <row r="242" spans="2:31" ht="15"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228"/>
      <c r="AE242" s="229"/>
    </row>
    <row r="243" spans="2:31" ht="15"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228"/>
      <c r="AE243" s="229"/>
    </row>
    <row r="244" spans="2:31" ht="15"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228"/>
      <c r="AE244" s="229"/>
    </row>
    <row r="245" spans="2:31" ht="15"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228"/>
      <c r="AE245" s="229"/>
    </row>
    <row r="246" spans="2:31" ht="15"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228"/>
      <c r="AE246" s="229"/>
    </row>
    <row r="247" spans="2:31" ht="15"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228"/>
      <c r="AE247" s="229"/>
    </row>
    <row r="248" spans="2:31" ht="15"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228"/>
      <c r="AE248" s="229"/>
    </row>
    <row r="249" spans="2:31" ht="15"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228"/>
      <c r="AE249" s="229"/>
    </row>
    <row r="250" spans="2:31" ht="15"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228"/>
      <c r="AE250" s="229"/>
    </row>
    <row r="251" spans="2:31" ht="15"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228"/>
      <c r="AE251" s="229"/>
    </row>
    <row r="252" spans="2:31" ht="15"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228"/>
      <c r="AE252" s="229"/>
    </row>
    <row r="253" spans="2:31" ht="15"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228"/>
      <c r="AE253" s="229"/>
    </row>
    <row r="254" spans="2:31" ht="15"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228"/>
      <c r="AE254" s="229"/>
    </row>
    <row r="255" spans="2:31" ht="15"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228"/>
      <c r="AE255" s="229"/>
    </row>
    <row r="256" spans="2:31" ht="15"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228"/>
      <c r="AE256" s="229"/>
    </row>
    <row r="257" spans="2:31" ht="15"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228"/>
      <c r="AE257" s="229"/>
    </row>
    <row r="258" spans="2:31" ht="15"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228"/>
      <c r="AE258" s="229"/>
    </row>
    <row r="259" spans="2:31" ht="15"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228"/>
      <c r="AE259" s="229"/>
    </row>
    <row r="260" spans="2:31" ht="15"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228"/>
      <c r="AE260" s="229"/>
    </row>
    <row r="261" spans="2:31" ht="15"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228"/>
      <c r="AE261" s="229"/>
    </row>
    <row r="262" spans="2:31" ht="15"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228"/>
      <c r="AE262" s="229"/>
    </row>
    <row r="263" spans="2:31" ht="15"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228"/>
      <c r="AE263" s="229"/>
    </row>
    <row r="264" spans="2:31" ht="15"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228"/>
      <c r="AE264" s="229"/>
    </row>
    <row r="265" spans="2:31" ht="15"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228"/>
      <c r="AE265" s="229"/>
    </row>
    <row r="266" spans="2:31" ht="15"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228"/>
      <c r="AE266" s="229"/>
    </row>
    <row r="267" spans="2:31" ht="15"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228"/>
      <c r="AE267" s="229"/>
    </row>
    <row r="268" spans="2:31" ht="1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228"/>
      <c r="AE268" s="229"/>
    </row>
    <row r="269" spans="2:31" ht="1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228"/>
      <c r="AE269" s="229"/>
    </row>
    <row r="270" spans="2:31" ht="15"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228"/>
      <c r="AE270" s="229"/>
    </row>
    <row r="271" spans="2:31" ht="15"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228"/>
      <c r="AE271" s="229"/>
    </row>
    <row r="272" spans="2:31" ht="15"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228"/>
      <c r="AE272" s="229"/>
    </row>
    <row r="273" spans="2:31" ht="15"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228"/>
      <c r="AE273" s="229"/>
    </row>
    <row r="274" spans="2:31" ht="15"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228"/>
      <c r="AE274" s="229"/>
    </row>
    <row r="275" spans="2:31" ht="15"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228"/>
      <c r="AE275" s="229"/>
    </row>
    <row r="276" spans="2:31" ht="15"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228"/>
      <c r="AE276" s="229"/>
    </row>
    <row r="277" spans="2:31" ht="15"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228"/>
      <c r="AE277" s="229"/>
    </row>
    <row r="278" spans="2:31" ht="15"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228"/>
      <c r="AE278" s="229"/>
    </row>
    <row r="279" spans="2:31" ht="15"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228"/>
      <c r="AE279" s="229"/>
    </row>
    <row r="280" spans="2:31" ht="15"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228"/>
      <c r="AE280" s="229"/>
    </row>
    <row r="281" spans="2:31" ht="15"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228"/>
      <c r="AE281" s="229"/>
    </row>
    <row r="282" spans="2:31" ht="15"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228"/>
      <c r="AE282" s="229"/>
    </row>
    <row r="283" spans="2:31" ht="15"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228"/>
      <c r="AE283" s="229"/>
    </row>
    <row r="284" spans="2:31" ht="15"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228"/>
      <c r="AE284" s="229"/>
    </row>
    <row r="285" spans="2:31" ht="15"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228"/>
      <c r="AE285" s="229"/>
    </row>
    <row r="286" spans="2:31" ht="15"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228"/>
      <c r="AE286" s="229"/>
    </row>
    <row r="287" spans="2:31" ht="15"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228"/>
      <c r="AE287" s="229"/>
    </row>
    <row r="288" spans="2:31" ht="15"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228"/>
      <c r="AE288" s="229"/>
    </row>
    <row r="289" spans="2:31" ht="15"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228"/>
      <c r="AE289" s="229"/>
    </row>
    <row r="290" spans="2:31" ht="15"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228"/>
      <c r="AE290" s="229"/>
    </row>
    <row r="291" spans="2:31" ht="15"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228"/>
      <c r="AE291" s="229"/>
    </row>
    <row r="292" spans="2:31" ht="15"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228"/>
      <c r="AE292" s="229"/>
    </row>
    <row r="293" spans="2:31" ht="15"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228"/>
      <c r="AE293" s="229"/>
    </row>
    <row r="294" spans="2:31" ht="15"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228"/>
      <c r="AE294" s="229"/>
    </row>
    <row r="295" spans="2:31" ht="15"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228"/>
      <c r="AE295" s="229"/>
    </row>
    <row r="296" spans="2:31" ht="15"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228"/>
      <c r="AE296" s="229"/>
    </row>
    <row r="297" spans="2:31" ht="15"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228"/>
      <c r="AE297" s="229"/>
    </row>
    <row r="298" spans="2:31" ht="15"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228"/>
      <c r="AE298" s="229"/>
    </row>
    <row r="299" spans="2:31" ht="15"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228"/>
      <c r="AE299" s="229"/>
    </row>
    <row r="300" spans="2:31" ht="15"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228"/>
      <c r="AE300" s="229"/>
    </row>
    <row r="301" spans="2:31" ht="15"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228"/>
      <c r="AE301" s="229"/>
    </row>
    <row r="302" spans="2:31" ht="15"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228"/>
      <c r="AE302" s="229"/>
    </row>
    <row r="303" spans="2:31" ht="15"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228"/>
      <c r="AE303" s="229"/>
    </row>
    <row r="304" spans="2:31" ht="15"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228"/>
      <c r="AE304" s="229"/>
    </row>
    <row r="305" spans="2:31" ht="15"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228"/>
      <c r="AE305" s="229"/>
    </row>
    <row r="306" spans="2:31" ht="15"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228"/>
      <c r="AE306" s="229"/>
    </row>
    <row r="307" spans="2:31" ht="15"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228"/>
      <c r="AE307" s="229"/>
    </row>
    <row r="308" spans="2:31" ht="15"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228"/>
      <c r="AE308" s="229"/>
    </row>
    <row r="309" spans="2:31" ht="15"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228"/>
      <c r="AE309" s="229"/>
    </row>
    <row r="310" spans="2:31" ht="15"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228"/>
      <c r="AE310" s="229"/>
    </row>
    <row r="311" spans="2:31" ht="15"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228"/>
      <c r="AE311" s="229"/>
    </row>
    <row r="312" spans="2:31" ht="15"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228"/>
      <c r="AE312" s="229"/>
    </row>
    <row r="313" spans="2:31" ht="15"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228"/>
      <c r="AE313" s="229"/>
    </row>
    <row r="314" spans="2:31" ht="15"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228"/>
      <c r="AE314" s="229"/>
    </row>
    <row r="315" spans="2:31" ht="15"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228"/>
      <c r="AE315" s="229"/>
    </row>
    <row r="316" spans="2:31" ht="15"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228"/>
      <c r="AE316" s="229"/>
    </row>
    <row r="317" spans="2:31" ht="15"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228"/>
      <c r="AE317" s="229"/>
    </row>
    <row r="318" spans="2:31" ht="15"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228"/>
      <c r="AE318" s="229"/>
    </row>
    <row r="319" spans="2:31" ht="15"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228"/>
      <c r="AE319" s="229"/>
    </row>
    <row r="320" spans="2:31" ht="15"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228"/>
      <c r="AE320" s="229"/>
    </row>
    <row r="321" spans="2:31" ht="15"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  <c r="AD321" s="228"/>
      <c r="AE321" s="229"/>
    </row>
    <row r="322" spans="2:31" ht="15"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228"/>
      <c r="AE322" s="229"/>
    </row>
    <row r="323" spans="2:31" ht="15"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228"/>
      <c r="AE323" s="229"/>
    </row>
    <row r="324" spans="2:31" ht="15"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  <c r="AD324" s="228"/>
      <c r="AE324" s="229"/>
    </row>
    <row r="325" spans="2:31" ht="15"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  <c r="AD325" s="228"/>
      <c r="AE325" s="229"/>
    </row>
    <row r="326" spans="2:31" ht="15"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228"/>
      <c r="AE326" s="229"/>
    </row>
    <row r="327" spans="2:31" ht="15"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228"/>
      <c r="AE327" s="229"/>
    </row>
    <row r="328" spans="2:31" ht="15"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  <c r="AD328" s="228"/>
      <c r="AE328" s="229"/>
    </row>
    <row r="329" spans="2:31" ht="15"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228"/>
      <c r="AE329" s="229"/>
    </row>
    <row r="330" spans="2:31" ht="15"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228"/>
      <c r="AE330" s="229"/>
    </row>
    <row r="331" spans="2:31" ht="15"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228"/>
      <c r="AE331" s="229"/>
    </row>
    <row r="332" spans="2:31" ht="15"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228"/>
      <c r="AE332" s="229"/>
    </row>
    <row r="333" spans="2:31" ht="15"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  <c r="AB333" s="187"/>
      <c r="AC333" s="187"/>
      <c r="AD333" s="228"/>
      <c r="AE333" s="229"/>
    </row>
    <row r="334" spans="2:31" ht="15"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  <c r="AB334" s="187"/>
      <c r="AC334" s="187"/>
      <c r="AD334" s="228"/>
      <c r="AE334" s="229"/>
    </row>
    <row r="335" spans="2:31" ht="15"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  <c r="AB335" s="187"/>
      <c r="AC335" s="187"/>
      <c r="AD335" s="228"/>
      <c r="AE335" s="229"/>
    </row>
    <row r="336" spans="2:31" ht="15"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  <c r="AB336" s="187"/>
      <c r="AC336" s="187"/>
      <c r="AD336" s="228"/>
      <c r="AE336" s="229"/>
    </row>
    <row r="337" spans="2:31" ht="15"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  <c r="AB337" s="187"/>
      <c r="AC337" s="187"/>
      <c r="AD337" s="228"/>
      <c r="AE337" s="229"/>
    </row>
    <row r="338" spans="2:31" ht="15"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  <c r="AB338" s="187"/>
      <c r="AC338" s="187"/>
      <c r="AD338" s="228"/>
      <c r="AE338" s="229"/>
    </row>
    <row r="339" spans="2:31" ht="15"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  <c r="AB339" s="187"/>
      <c r="AC339" s="187"/>
      <c r="AD339" s="228"/>
      <c r="AE339" s="229"/>
    </row>
    <row r="340" spans="2:31" ht="15"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228"/>
      <c r="AE340" s="229"/>
    </row>
    <row r="341" spans="2:31" ht="15"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228"/>
      <c r="AE341" s="229"/>
    </row>
    <row r="342" spans="2:31" ht="15"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228"/>
      <c r="AE342" s="229"/>
    </row>
    <row r="343" spans="2:31" ht="15"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228"/>
      <c r="AE343" s="229"/>
    </row>
    <row r="344" spans="2:31" ht="15"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228"/>
      <c r="AE344" s="229"/>
    </row>
    <row r="345" spans="2:31" ht="15"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228"/>
      <c r="AE345" s="229"/>
    </row>
    <row r="346" spans="2:31" ht="15"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228"/>
      <c r="AE346" s="229"/>
    </row>
    <row r="347" spans="2:31" ht="15"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228"/>
      <c r="AE347" s="229"/>
    </row>
    <row r="348" spans="2:31" ht="15"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228"/>
      <c r="AE348" s="229"/>
    </row>
    <row r="349" spans="2:31" ht="15"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228"/>
      <c r="AE349" s="229"/>
    </row>
    <row r="350" spans="2:31" ht="15"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228"/>
      <c r="AE350" s="229"/>
    </row>
    <row r="351" spans="2:31" ht="15"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228"/>
      <c r="AE351" s="229"/>
    </row>
    <row r="352" spans="2:31" ht="15"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228"/>
      <c r="AE352" s="229"/>
    </row>
    <row r="353" spans="2:31" ht="15"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228"/>
      <c r="AE353" s="229"/>
    </row>
    <row r="354" spans="2:31" ht="15"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228"/>
      <c r="AE354" s="229"/>
    </row>
    <row r="355" spans="2:31" ht="15"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228"/>
      <c r="AE355" s="229"/>
    </row>
    <row r="356" spans="2:31" ht="15"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228"/>
      <c r="AE356" s="229"/>
    </row>
    <row r="357" spans="2:31" ht="15"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228"/>
      <c r="AE357" s="229"/>
    </row>
    <row r="358" spans="2:31" ht="15"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228"/>
      <c r="AE358" s="229"/>
    </row>
    <row r="359" spans="2:31" ht="15"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228"/>
      <c r="AE359" s="229"/>
    </row>
    <row r="360" spans="2:31" ht="15"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228"/>
      <c r="AE360" s="229"/>
    </row>
    <row r="361" spans="2:31" ht="15"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  <c r="AD361" s="228"/>
      <c r="AE361" s="229"/>
    </row>
    <row r="362" spans="2:31" ht="15"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228"/>
      <c r="AE362" s="229"/>
    </row>
    <row r="363" spans="2:31" ht="15"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  <c r="AB363" s="187"/>
      <c r="AC363" s="187"/>
      <c r="AD363" s="228"/>
      <c r="AE363" s="229"/>
    </row>
    <row r="364" spans="2:31" ht="15"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228"/>
      <c r="AE364" s="229"/>
    </row>
    <row r="365" spans="2:31" ht="15"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  <c r="AB365" s="187"/>
      <c r="AC365" s="187"/>
      <c r="AD365" s="228"/>
      <c r="AE365" s="229"/>
    </row>
    <row r="366" spans="2:31" ht="15"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  <c r="AD366" s="228"/>
      <c r="AE366" s="229"/>
    </row>
    <row r="367" spans="2:31" ht="15"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228"/>
      <c r="AE367" s="229"/>
    </row>
    <row r="368" spans="2:31" ht="15"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228"/>
      <c r="AE368" s="229"/>
    </row>
    <row r="369" spans="2:31" ht="15"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  <c r="AD369" s="228"/>
      <c r="AE369" s="229"/>
    </row>
    <row r="370" spans="2:31" ht="15"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228"/>
      <c r="AE370" s="229"/>
    </row>
    <row r="371" spans="2:31" ht="15"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228"/>
      <c r="AE371" s="229"/>
    </row>
    <row r="372" spans="2:31" ht="15"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228"/>
      <c r="AE372" s="229"/>
    </row>
    <row r="373" spans="2:31" ht="15"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228"/>
      <c r="AE373" s="229"/>
    </row>
    <row r="374" spans="2:31" ht="15"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228"/>
      <c r="AE374" s="229"/>
    </row>
    <row r="375" spans="2:31" ht="15"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  <c r="AB375" s="187"/>
      <c r="AC375" s="187"/>
      <c r="AD375" s="228"/>
      <c r="AE375" s="229"/>
    </row>
    <row r="376" spans="2:31" ht="15"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  <c r="AB376" s="187"/>
      <c r="AC376" s="187"/>
      <c r="AD376" s="228"/>
      <c r="AE376" s="229"/>
    </row>
    <row r="377" spans="2:31" ht="15"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  <c r="AB377" s="187"/>
      <c r="AC377" s="187"/>
      <c r="AD377" s="228"/>
      <c r="AE377" s="229"/>
    </row>
    <row r="378" spans="2:31" ht="15"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  <c r="AB378" s="187"/>
      <c r="AC378" s="187"/>
      <c r="AD378" s="228"/>
      <c r="AE378" s="229"/>
    </row>
    <row r="379" spans="2:31" ht="15"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  <c r="AB379" s="187"/>
      <c r="AC379" s="187"/>
      <c r="AD379" s="228"/>
      <c r="AE379" s="229"/>
    </row>
    <row r="380" spans="2:31" ht="15"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  <c r="AB380" s="187"/>
      <c r="AC380" s="187"/>
      <c r="AD380" s="228"/>
      <c r="AE380" s="229"/>
    </row>
    <row r="381" spans="2:31" ht="15"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87"/>
      <c r="AC381" s="187"/>
      <c r="AD381" s="228"/>
      <c r="AE381" s="229"/>
    </row>
    <row r="382" spans="2:31" ht="15"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87"/>
      <c r="AC382" s="187"/>
      <c r="AD382" s="228"/>
      <c r="AE382" s="229"/>
    </row>
    <row r="383" spans="2:31" ht="15"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228"/>
      <c r="AE383" s="229"/>
    </row>
    <row r="384" spans="2:31" ht="15"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  <c r="AD384" s="228"/>
      <c r="AE384" s="229"/>
    </row>
    <row r="385" spans="2:31" ht="15"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  <c r="AB385" s="187"/>
      <c r="AC385" s="187"/>
      <c r="AD385" s="228"/>
      <c r="AE385" s="229"/>
    </row>
    <row r="386" spans="2:31" ht="15"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  <c r="AC386" s="187"/>
      <c r="AD386" s="228"/>
      <c r="AE386" s="229"/>
    </row>
    <row r="387" spans="2:31" ht="15"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  <c r="AB387" s="187"/>
      <c r="AC387" s="187"/>
      <c r="AD387" s="228"/>
      <c r="AE387" s="229"/>
    </row>
    <row r="388" spans="2:31" ht="15"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  <c r="AD388" s="228"/>
      <c r="AE388" s="229"/>
    </row>
    <row r="389" spans="2:31" ht="15"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  <c r="AB389" s="187"/>
      <c r="AC389" s="187"/>
      <c r="AD389" s="228"/>
      <c r="AE389" s="229"/>
    </row>
    <row r="390" spans="2:31" ht="15"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  <c r="AB390" s="187"/>
      <c r="AC390" s="187"/>
      <c r="AD390" s="228"/>
      <c r="AE390" s="229"/>
    </row>
    <row r="391" spans="2:31" ht="15"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  <c r="AD391" s="228"/>
      <c r="AE391" s="229"/>
    </row>
    <row r="392" spans="2:31" ht="15"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228"/>
      <c r="AE392" s="229"/>
    </row>
    <row r="393" spans="2:31" ht="15"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  <c r="AD393" s="228"/>
      <c r="AE393" s="229"/>
    </row>
    <row r="394" spans="2:31" ht="15"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  <c r="AB394" s="187"/>
      <c r="AC394" s="187"/>
      <c r="AD394" s="228"/>
      <c r="AE394" s="229"/>
    </row>
    <row r="395" spans="2:31" ht="15"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  <c r="AB395" s="187"/>
      <c r="AC395" s="187"/>
      <c r="AD395" s="228"/>
      <c r="AE395" s="229"/>
    </row>
    <row r="396" spans="2:31" ht="15"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  <c r="AB396" s="187"/>
      <c r="AC396" s="187"/>
      <c r="AD396" s="228"/>
      <c r="AE396" s="229"/>
    </row>
    <row r="397" spans="2:31" ht="15"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  <c r="AB397" s="187"/>
      <c r="AC397" s="187"/>
      <c r="AD397" s="228"/>
      <c r="AE397" s="229"/>
    </row>
    <row r="398" spans="2:31" ht="15"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228"/>
      <c r="AE398" s="229"/>
    </row>
    <row r="399" spans="2:31" ht="15"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228"/>
      <c r="AE399" s="229"/>
    </row>
    <row r="400" spans="2:31" ht="15"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228"/>
      <c r="AE400" s="229"/>
    </row>
    <row r="401" spans="2:31" ht="15"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228"/>
      <c r="AE401" s="229"/>
    </row>
    <row r="402" spans="2:31" ht="15"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228"/>
      <c r="AE402" s="229"/>
    </row>
    <row r="403" spans="2:31" ht="15"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228"/>
      <c r="AE403" s="229"/>
    </row>
    <row r="404" spans="2:31" ht="15"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228"/>
      <c r="AE404" s="229"/>
    </row>
    <row r="405" spans="2:31" ht="15"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228"/>
      <c r="AE405" s="229"/>
    </row>
    <row r="406" spans="2:31" ht="15"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228"/>
      <c r="AE406" s="229"/>
    </row>
    <row r="407" spans="2:31" ht="15"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228"/>
      <c r="AE407" s="229"/>
    </row>
    <row r="408" spans="2:31" ht="15"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228"/>
      <c r="AE408" s="229"/>
    </row>
    <row r="409" spans="2:31" ht="15"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228"/>
      <c r="AE409" s="229"/>
    </row>
    <row r="410" spans="2:31" ht="15"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228"/>
      <c r="AE410" s="229"/>
    </row>
    <row r="411" spans="2:31" ht="15"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  <c r="AB411" s="187"/>
      <c r="AC411" s="187"/>
      <c r="AD411" s="228"/>
      <c r="AE411" s="229"/>
    </row>
    <row r="412" spans="2:31" ht="15"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228"/>
      <c r="AE412" s="229"/>
    </row>
    <row r="413" spans="2:31" ht="15"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228"/>
      <c r="AE413" s="229"/>
    </row>
    <row r="414" spans="2:31" ht="15"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228"/>
      <c r="AE414" s="229"/>
    </row>
    <row r="415" spans="2:31" ht="15"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228"/>
      <c r="AE415" s="229"/>
    </row>
    <row r="416" spans="2:31" ht="15"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228"/>
      <c r="AE416" s="229"/>
    </row>
    <row r="417" spans="2:31" ht="15"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228"/>
      <c r="AE417" s="229"/>
    </row>
    <row r="418" spans="2:31" ht="15"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228"/>
      <c r="AE418" s="229"/>
    </row>
    <row r="419" spans="2:31" ht="15"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228"/>
      <c r="AE419" s="229"/>
    </row>
    <row r="420" spans="2:31" ht="15"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228"/>
      <c r="AE420" s="229"/>
    </row>
    <row r="421" spans="2:31" ht="15"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228"/>
      <c r="AE421" s="229"/>
    </row>
    <row r="422" spans="2:31" ht="15"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228"/>
      <c r="AE422" s="229"/>
    </row>
    <row r="423" spans="2:31" ht="15"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228"/>
      <c r="AE423" s="229"/>
    </row>
    <row r="424" spans="2:31" ht="15"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228"/>
      <c r="AE424" s="229"/>
    </row>
    <row r="425" spans="2:31" ht="15"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228"/>
      <c r="AE425" s="229"/>
    </row>
    <row r="426" spans="2:31" ht="15"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228"/>
      <c r="AE426" s="229"/>
    </row>
    <row r="427" spans="2:31" ht="15"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228"/>
      <c r="AE427" s="229"/>
    </row>
    <row r="428" spans="2:31" ht="15"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228"/>
      <c r="AE428" s="229"/>
    </row>
    <row r="429" spans="2:31" ht="15"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228"/>
      <c r="AE429" s="229"/>
    </row>
    <row r="430" spans="2:31" ht="15"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228"/>
      <c r="AE430" s="229"/>
    </row>
    <row r="431" spans="2:31" ht="15"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228"/>
      <c r="AE431" s="229"/>
    </row>
    <row r="432" spans="2:31" ht="15"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228"/>
      <c r="AE432" s="229"/>
    </row>
    <row r="433" spans="2:31" ht="15"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228"/>
      <c r="AE433" s="229"/>
    </row>
    <row r="434" spans="2:31" ht="15"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228"/>
      <c r="AE434" s="229"/>
    </row>
    <row r="435" spans="2:31" ht="15"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228"/>
      <c r="AE435" s="229"/>
    </row>
    <row r="436" spans="2:31" ht="15"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228"/>
      <c r="AE436" s="229"/>
    </row>
    <row r="437" spans="2:31" ht="15"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  <c r="AD437" s="228"/>
      <c r="AE437" s="229"/>
    </row>
    <row r="438" spans="2:31" ht="15"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228"/>
      <c r="AE438" s="229"/>
    </row>
    <row r="439" spans="2:31" ht="15"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  <c r="AD439" s="228"/>
      <c r="AE439" s="229"/>
    </row>
    <row r="440" spans="2:31" ht="15"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228"/>
      <c r="AE440" s="229"/>
    </row>
    <row r="441" spans="2:31" ht="15"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228"/>
      <c r="AE441" s="229"/>
    </row>
    <row r="442" spans="2:31" ht="15"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228"/>
      <c r="AE442" s="229"/>
    </row>
    <row r="443" spans="2:31" ht="15"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228"/>
      <c r="AE443" s="229"/>
    </row>
    <row r="444" spans="2:31" ht="15"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228"/>
      <c r="AE444" s="229"/>
    </row>
    <row r="445" spans="2:31" ht="15"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  <c r="AD445" s="228"/>
      <c r="AE445" s="229"/>
    </row>
    <row r="446" spans="2:31" ht="15"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228"/>
      <c r="AE446" s="229"/>
    </row>
    <row r="447" spans="2:31" ht="15"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228"/>
      <c r="AE447" s="229"/>
    </row>
    <row r="448" spans="2:31" ht="15"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228"/>
      <c r="AE448" s="229"/>
    </row>
    <row r="449" spans="2:31" ht="15"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228"/>
      <c r="AE449" s="229"/>
    </row>
    <row r="450" spans="2:31" ht="15"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228"/>
      <c r="AE450" s="229"/>
    </row>
    <row r="451" spans="2:31" ht="15"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228"/>
      <c r="AE451" s="229"/>
    </row>
    <row r="452" spans="2:31" ht="15"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228"/>
      <c r="AE452" s="229"/>
    </row>
    <row r="453" spans="2:31" ht="15"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228"/>
      <c r="AE453" s="229"/>
    </row>
    <row r="454" spans="2:31" ht="15"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228"/>
      <c r="AE454" s="229"/>
    </row>
    <row r="455" spans="2:31" ht="15"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  <c r="AB455" s="187"/>
      <c r="AC455" s="187"/>
      <c r="AD455" s="228"/>
      <c r="AE455" s="229"/>
    </row>
    <row r="456" spans="2:31" ht="15"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228"/>
      <c r="AE456" s="229"/>
    </row>
    <row r="457" spans="2:31" ht="15"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228"/>
      <c r="AE457" s="229"/>
    </row>
    <row r="458" spans="2:31" ht="15"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228"/>
      <c r="AE458" s="229"/>
    </row>
    <row r="459" spans="2:31" ht="15"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228"/>
      <c r="AE459" s="229"/>
    </row>
    <row r="460" spans="2:31" ht="15"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228"/>
      <c r="AE460" s="229"/>
    </row>
    <row r="461" spans="2:31" ht="15"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228"/>
      <c r="AE461" s="229"/>
    </row>
    <row r="462" spans="2:31" ht="15"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228"/>
      <c r="AE462" s="229"/>
    </row>
    <row r="463" spans="2:31" ht="15"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228"/>
      <c r="AE463" s="229"/>
    </row>
    <row r="464" spans="2:31" ht="15"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228"/>
      <c r="AE464" s="229"/>
    </row>
    <row r="465" spans="2:31" ht="15"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  <c r="AD465" s="228"/>
      <c r="AE465" s="229"/>
    </row>
    <row r="466" spans="2:31" ht="15"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  <c r="AD466" s="228"/>
      <c r="AE466" s="229"/>
    </row>
    <row r="467" spans="2:31" ht="15"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  <c r="AD467" s="228"/>
      <c r="AE467" s="229"/>
    </row>
    <row r="468" spans="2:31" ht="15"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  <c r="AD468" s="228"/>
      <c r="AE468" s="229"/>
    </row>
    <row r="469" spans="2:31" ht="15"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  <c r="AD469" s="228"/>
      <c r="AE469" s="229"/>
    </row>
    <row r="470" spans="2:31" ht="15"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  <c r="AD470" s="228"/>
      <c r="AE470" s="229"/>
    </row>
    <row r="471" spans="2:31" ht="15"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  <c r="AD471" s="228"/>
      <c r="AE471" s="229"/>
    </row>
    <row r="472" spans="2:31" ht="15"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228"/>
      <c r="AE472" s="229"/>
    </row>
    <row r="473" spans="2:31" ht="15"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228"/>
      <c r="AE473" s="229"/>
    </row>
    <row r="474" spans="2:31" ht="15"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228"/>
      <c r="AE474" s="229"/>
    </row>
    <row r="475" spans="2:31" ht="15"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228"/>
      <c r="AE475" s="229"/>
    </row>
    <row r="476" spans="2:31" ht="15"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228"/>
      <c r="AE476" s="229"/>
    </row>
    <row r="477" spans="2:31" ht="15"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228"/>
      <c r="AE477" s="229"/>
    </row>
    <row r="478" spans="2:31" ht="15"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228"/>
      <c r="AE478" s="229"/>
    </row>
    <row r="479" spans="2:31" ht="15"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228"/>
      <c r="AE479" s="229"/>
    </row>
    <row r="480" spans="2:31" ht="15"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228"/>
      <c r="AE480" s="229"/>
    </row>
    <row r="481" spans="2:31" ht="15"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228"/>
      <c r="AE481" s="229"/>
    </row>
    <row r="482" spans="2:31" ht="15"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228"/>
      <c r="AE482" s="229"/>
    </row>
    <row r="483" spans="2:31" ht="15"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  <c r="AB483" s="187"/>
      <c r="AC483" s="187"/>
      <c r="AD483" s="228"/>
      <c r="AE483" s="229"/>
    </row>
    <row r="484" spans="2:31" ht="15"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  <c r="AB484" s="187"/>
      <c r="AC484" s="187"/>
      <c r="AD484" s="228"/>
      <c r="AE484" s="229"/>
    </row>
  </sheetData>
  <sheetProtection/>
  <mergeCells count="17">
    <mergeCell ref="A2:A3"/>
    <mergeCell ref="AD2:AD3"/>
    <mergeCell ref="AE2:AF3"/>
    <mergeCell ref="AB2:AB3"/>
    <mergeCell ref="B2:C3"/>
    <mergeCell ref="D3:E3"/>
    <mergeCell ref="J3:K3"/>
    <mergeCell ref="J2:O2"/>
    <mergeCell ref="D2:I2"/>
    <mergeCell ref="P2:U2"/>
    <mergeCell ref="X3:Y3"/>
    <mergeCell ref="F3:G3"/>
    <mergeCell ref="L3:M3"/>
    <mergeCell ref="P3:Q3"/>
    <mergeCell ref="R3:S3"/>
    <mergeCell ref="V3:W3"/>
    <mergeCell ref="V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"/>
  <sheetViews>
    <sheetView zoomScale="70" zoomScaleNormal="70" zoomScalePageLayoutView="0" workbookViewId="0" topLeftCell="L1">
      <selection activeCell="AG30" sqref="AG28:AW30"/>
    </sheetView>
  </sheetViews>
  <sheetFormatPr defaultColWidth="9.140625" defaultRowHeight="15"/>
  <cols>
    <col min="1" max="1" width="3.8515625" style="0" customWidth="1"/>
    <col min="2" max="2" width="23.28125" style="35" customWidth="1"/>
    <col min="3" max="3" width="4.28125" style="15" customWidth="1"/>
    <col min="4" max="4" width="3.8515625" style="35" customWidth="1"/>
    <col min="5" max="5" width="4.28125" style="0" customWidth="1"/>
    <col min="6" max="6" width="4.00390625" style="0" customWidth="1"/>
    <col min="8" max="8" width="4.421875" style="0" customWidth="1"/>
    <col min="9" max="9" width="5.00390625" style="0" customWidth="1"/>
    <col min="10" max="10" width="4.00390625" style="0" customWidth="1"/>
    <col min="11" max="11" width="5.28125" style="0" customWidth="1"/>
    <col min="12" max="12" width="5.8515625" style="0" customWidth="1"/>
    <col min="14" max="14" width="4.8515625" style="0" customWidth="1"/>
    <col min="15" max="15" width="4.28125" style="0" customWidth="1"/>
    <col min="16" max="16" width="4.140625" style="0" customWidth="1"/>
    <col min="17" max="17" width="4.8515625" style="0" customWidth="1"/>
    <col min="18" max="18" width="4.710937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4.7109375" style="0" customWidth="1"/>
    <col min="24" max="24" width="4.57421875" style="0" customWidth="1"/>
    <col min="26" max="26" width="4.140625" style="0" customWidth="1"/>
    <col min="27" max="27" width="5.140625" style="0" customWidth="1"/>
    <col min="28" max="28" width="4.421875" style="0" customWidth="1"/>
    <col min="29" max="29" width="5.28125" style="0" customWidth="1"/>
    <col min="30" max="30" width="5.00390625" style="0" customWidth="1"/>
    <col min="31" max="31" width="7.28125" style="0" customWidth="1"/>
    <col min="32" max="32" width="4.28125" style="0" customWidth="1"/>
    <col min="33" max="33" width="4.57421875" style="0" customWidth="1"/>
    <col min="34" max="34" width="3.8515625" style="0" customWidth="1"/>
    <col min="35" max="35" width="5.57421875" style="0" customWidth="1"/>
    <col min="36" max="36" width="4.57421875" style="0" customWidth="1"/>
    <col min="37" max="37" width="7.28125" style="0" customWidth="1"/>
    <col min="38" max="38" width="2.8515625" style="0" customWidth="1"/>
    <col min="39" max="39" width="11.140625" style="75" customWidth="1"/>
    <col min="40" max="40" width="23.28125" style="0" customWidth="1"/>
    <col min="41" max="41" width="14.8515625" style="0" customWidth="1"/>
    <col min="43" max="43" width="23.7109375" style="0" customWidth="1"/>
  </cols>
  <sheetData>
    <row r="1" spans="1:45" ht="15">
      <c r="A1" s="163" t="s">
        <v>67</v>
      </c>
      <c r="B1" s="160" t="s">
        <v>40</v>
      </c>
      <c r="C1" s="141" t="s">
        <v>41</v>
      </c>
      <c r="D1" s="141"/>
      <c r="E1" s="141"/>
      <c r="F1" s="141"/>
      <c r="G1" s="141"/>
      <c r="H1" s="142"/>
      <c r="I1" s="140" t="s">
        <v>65</v>
      </c>
      <c r="J1" s="141"/>
      <c r="K1" s="141"/>
      <c r="L1" s="141"/>
      <c r="M1" s="141"/>
      <c r="N1" s="142"/>
      <c r="O1" s="140" t="s">
        <v>62</v>
      </c>
      <c r="P1" s="141"/>
      <c r="Q1" s="141"/>
      <c r="R1" s="141"/>
      <c r="S1" s="141"/>
      <c r="T1" s="142"/>
      <c r="U1" s="140" t="s">
        <v>61</v>
      </c>
      <c r="V1" s="141"/>
      <c r="W1" s="141"/>
      <c r="X1" s="141"/>
      <c r="Y1" s="141"/>
      <c r="Z1" s="142"/>
      <c r="AA1" s="140" t="s">
        <v>64</v>
      </c>
      <c r="AB1" s="141"/>
      <c r="AC1" s="141"/>
      <c r="AD1" s="141"/>
      <c r="AE1" s="141"/>
      <c r="AF1" s="142"/>
      <c r="AG1" s="140" t="s">
        <v>66</v>
      </c>
      <c r="AH1" s="141"/>
      <c r="AI1" s="141"/>
      <c r="AJ1" s="141"/>
      <c r="AK1" s="141"/>
      <c r="AL1" s="142"/>
      <c r="AM1" s="117" t="s">
        <v>39</v>
      </c>
      <c r="AN1" s="171" t="s">
        <v>40</v>
      </c>
      <c r="AO1" s="170"/>
      <c r="AP1" s="137" t="s">
        <v>78</v>
      </c>
      <c r="AQ1" s="138"/>
      <c r="AR1" s="139"/>
      <c r="AS1" s="179"/>
    </row>
    <row r="2" spans="1:45" ht="15">
      <c r="A2" s="164"/>
      <c r="B2" s="161"/>
      <c r="C2" s="152" t="s">
        <v>2</v>
      </c>
      <c r="D2" s="150"/>
      <c r="E2" s="143" t="s">
        <v>1</v>
      </c>
      <c r="F2" s="144"/>
      <c r="G2" s="154" t="s">
        <v>3</v>
      </c>
      <c r="H2" s="147"/>
      <c r="I2" s="149" t="s">
        <v>2</v>
      </c>
      <c r="J2" s="150"/>
      <c r="K2" s="145" t="s">
        <v>58</v>
      </c>
      <c r="L2" s="146"/>
      <c r="M2" s="154" t="s">
        <v>3</v>
      </c>
      <c r="N2" s="147"/>
      <c r="O2" s="149" t="s">
        <v>2</v>
      </c>
      <c r="P2" s="150"/>
      <c r="Q2" s="145" t="s">
        <v>1</v>
      </c>
      <c r="R2" s="146"/>
      <c r="S2" s="154" t="s">
        <v>3</v>
      </c>
      <c r="T2" s="147"/>
      <c r="U2" s="149" t="s">
        <v>2</v>
      </c>
      <c r="V2" s="150"/>
      <c r="W2" s="145" t="s">
        <v>1</v>
      </c>
      <c r="X2" s="146"/>
      <c r="Y2" s="154" t="s">
        <v>3</v>
      </c>
      <c r="Z2" s="156"/>
      <c r="AA2" s="149" t="s">
        <v>2</v>
      </c>
      <c r="AB2" s="150"/>
      <c r="AC2" s="143" t="s">
        <v>1</v>
      </c>
      <c r="AD2" s="144"/>
      <c r="AE2" s="154" t="s">
        <v>3</v>
      </c>
      <c r="AF2" s="147"/>
      <c r="AG2" s="149" t="s">
        <v>2</v>
      </c>
      <c r="AH2" s="150"/>
      <c r="AI2" s="145" t="s">
        <v>58</v>
      </c>
      <c r="AJ2" s="146"/>
      <c r="AK2" s="154" t="s">
        <v>3</v>
      </c>
      <c r="AL2" s="147"/>
      <c r="AM2" s="166" t="s">
        <v>75</v>
      </c>
      <c r="AN2" s="172"/>
      <c r="AO2" s="168"/>
      <c r="AP2" s="76" t="s">
        <v>76</v>
      </c>
      <c r="AQ2" s="158" t="s">
        <v>77</v>
      </c>
      <c r="AR2" s="135" t="s">
        <v>79</v>
      </c>
      <c r="AS2" s="180" t="s">
        <v>75</v>
      </c>
    </row>
    <row r="3" spans="1:45" ht="15.75" thickBot="1">
      <c r="A3" s="165"/>
      <c r="B3" s="162"/>
      <c r="C3" s="153"/>
      <c r="D3" s="151"/>
      <c r="E3" s="78" t="s">
        <v>59</v>
      </c>
      <c r="F3" s="79" t="s">
        <v>60</v>
      </c>
      <c r="G3" s="155"/>
      <c r="H3" s="148"/>
      <c r="I3" s="39"/>
      <c r="J3" s="151"/>
      <c r="K3" s="80" t="s">
        <v>59</v>
      </c>
      <c r="L3" s="81" t="s">
        <v>60</v>
      </c>
      <c r="M3" s="155"/>
      <c r="N3" s="148"/>
      <c r="O3" s="39"/>
      <c r="P3" s="151"/>
      <c r="Q3" s="81" t="s">
        <v>59</v>
      </c>
      <c r="R3" s="82" t="s">
        <v>60</v>
      </c>
      <c r="S3" s="155"/>
      <c r="T3" s="148"/>
      <c r="U3" s="39"/>
      <c r="V3" s="151"/>
      <c r="W3" s="80" t="s">
        <v>59</v>
      </c>
      <c r="X3" s="82" t="s">
        <v>60</v>
      </c>
      <c r="Y3" s="155"/>
      <c r="Z3" s="157"/>
      <c r="AA3" s="39"/>
      <c r="AB3" s="151"/>
      <c r="AC3" s="78" t="s">
        <v>59</v>
      </c>
      <c r="AD3" s="79" t="s">
        <v>60</v>
      </c>
      <c r="AE3" s="155"/>
      <c r="AF3" s="148"/>
      <c r="AG3" s="39"/>
      <c r="AH3" s="151"/>
      <c r="AI3" s="80" t="s">
        <v>59</v>
      </c>
      <c r="AJ3" s="81" t="s">
        <v>60</v>
      </c>
      <c r="AK3" s="155"/>
      <c r="AL3" s="148"/>
      <c r="AM3" s="167"/>
      <c r="AN3" s="173"/>
      <c r="AO3" s="168"/>
      <c r="AP3" s="77"/>
      <c r="AQ3" s="159"/>
      <c r="AR3" s="136"/>
      <c r="AS3" s="181"/>
    </row>
    <row r="4" spans="1:45" ht="20.25" customHeight="1" thickTop="1">
      <c r="A4" s="112">
        <v>1</v>
      </c>
      <c r="B4" s="68" t="s">
        <v>44</v>
      </c>
      <c r="C4" s="115">
        <v>9</v>
      </c>
      <c r="D4" s="59">
        <v>0</v>
      </c>
      <c r="E4" s="36">
        <v>0</v>
      </c>
      <c r="F4" s="69">
        <v>10</v>
      </c>
      <c r="G4" s="70">
        <f>C4*2+(D4/30)+E4+F4</f>
        <v>28</v>
      </c>
      <c r="H4" s="71"/>
      <c r="I4" s="60" t="s">
        <v>35</v>
      </c>
      <c r="J4" s="59" t="s">
        <v>36</v>
      </c>
      <c r="K4" s="36"/>
      <c r="L4" s="69">
        <v>66</v>
      </c>
      <c r="M4" s="70">
        <f>L4</f>
        <v>66</v>
      </c>
      <c r="N4" s="71"/>
      <c r="O4" s="60">
        <v>7</v>
      </c>
      <c r="P4" s="59">
        <v>40</v>
      </c>
      <c r="Q4" s="36">
        <v>10</v>
      </c>
      <c r="R4" s="69"/>
      <c r="S4" s="70">
        <f>O4*2+(P4/30)+Q4+R4</f>
        <v>25.333333333333336</v>
      </c>
      <c r="T4" s="116">
        <v>1</v>
      </c>
      <c r="U4" s="60" t="s">
        <v>35</v>
      </c>
      <c r="V4" s="59" t="s">
        <v>36</v>
      </c>
      <c r="W4" s="36"/>
      <c r="X4" s="69">
        <v>66</v>
      </c>
      <c r="Y4" s="70">
        <f>X4</f>
        <v>66</v>
      </c>
      <c r="Z4" s="71"/>
      <c r="AA4" s="60">
        <v>4</v>
      </c>
      <c r="AB4" s="59">
        <v>39</v>
      </c>
      <c r="AC4" s="36">
        <v>0</v>
      </c>
      <c r="AD4" s="69"/>
      <c r="AE4" s="70">
        <f>AA4*2+(AB4/30)+AC4+AD4</f>
        <v>9.3</v>
      </c>
      <c r="AF4" s="71"/>
      <c r="AG4" s="60">
        <v>4</v>
      </c>
      <c r="AH4" s="59">
        <v>35</v>
      </c>
      <c r="AI4" s="36">
        <v>0</v>
      </c>
      <c r="AJ4" s="69">
        <v>3</v>
      </c>
      <c r="AK4" s="70">
        <f>(AG4*2+(AH4/30)-AI4-AJ4)</f>
        <v>6.166666666666666</v>
      </c>
      <c r="AL4" s="71"/>
      <c r="AM4" s="118">
        <f aca="true" t="shared" si="0" ref="AM4:AM26">G4+M4+S4+Y4+AE4+AK4</f>
        <v>200.8</v>
      </c>
      <c r="AN4" s="174" t="s">
        <v>44</v>
      </c>
      <c r="AO4" s="169"/>
      <c r="AP4" s="123">
        <v>1</v>
      </c>
      <c r="AQ4" s="130" t="s">
        <v>70</v>
      </c>
      <c r="AR4" s="131">
        <f aca="true" t="shared" si="1" ref="AR4:AR26">AS4/$AS$4*100</f>
        <v>100</v>
      </c>
      <c r="AS4" s="182">
        <f>$AM$22</f>
        <v>42.42</v>
      </c>
    </row>
    <row r="5" spans="1:45" ht="20.25" customHeight="1">
      <c r="A5" s="113">
        <v>2</v>
      </c>
      <c r="B5" s="67" t="s">
        <v>45</v>
      </c>
      <c r="C5" s="104">
        <v>9</v>
      </c>
      <c r="D5" s="38">
        <v>0</v>
      </c>
      <c r="E5" s="40">
        <v>1</v>
      </c>
      <c r="F5" s="41">
        <v>10</v>
      </c>
      <c r="G5" s="42">
        <f aca="true" t="shared" si="2" ref="G5:G26">C5*2+(D5/30)+E5+F5</f>
        <v>29</v>
      </c>
      <c r="H5" s="43"/>
      <c r="I5" s="37"/>
      <c r="J5" s="38"/>
      <c r="K5" s="40"/>
      <c r="L5" s="41">
        <v>86</v>
      </c>
      <c r="M5" s="42">
        <f aca="true" t="shared" si="3" ref="M5:M26">I5*2+(J5/30)+K5+L5</f>
        <v>86</v>
      </c>
      <c r="N5" s="43"/>
      <c r="O5" s="37"/>
      <c r="P5" s="38"/>
      <c r="Q5" s="40">
        <v>0</v>
      </c>
      <c r="R5" s="41">
        <v>50</v>
      </c>
      <c r="S5" s="42">
        <f>O5*2+(P5/30)+Q5+R5</f>
        <v>50</v>
      </c>
      <c r="T5" s="83">
        <v>2</v>
      </c>
      <c r="U5" s="37"/>
      <c r="V5" s="38"/>
      <c r="W5" s="40"/>
      <c r="X5" s="41">
        <v>86</v>
      </c>
      <c r="Y5" s="42">
        <f>X5</f>
        <v>86</v>
      </c>
      <c r="Z5" s="43"/>
      <c r="AA5" s="37"/>
      <c r="AB5" s="38"/>
      <c r="AC5" s="40"/>
      <c r="AD5" s="41">
        <v>50</v>
      </c>
      <c r="AE5" s="42">
        <f aca="true" t="shared" si="4" ref="AE5:AE26">AA5*2+(AB5/30)+AC5+AD5</f>
        <v>50</v>
      </c>
      <c r="AF5" s="43"/>
      <c r="AG5" s="37" t="s">
        <v>27</v>
      </c>
      <c r="AH5" s="38" t="s">
        <v>27</v>
      </c>
      <c r="AI5" s="40"/>
      <c r="AJ5" s="41">
        <v>-25</v>
      </c>
      <c r="AK5" s="73">
        <f>AJ5*(-1)</f>
        <v>25</v>
      </c>
      <c r="AL5" s="43"/>
      <c r="AM5" s="119">
        <f t="shared" si="0"/>
        <v>326</v>
      </c>
      <c r="AN5" s="175" t="s">
        <v>45</v>
      </c>
      <c r="AO5" s="169"/>
      <c r="AP5" s="121">
        <v>2</v>
      </c>
      <c r="AQ5" s="124" t="s">
        <v>52</v>
      </c>
      <c r="AR5" s="128">
        <f t="shared" si="1"/>
        <v>157.00141442715702</v>
      </c>
      <c r="AS5" s="183">
        <f>$AM$13</f>
        <v>66.60000000000001</v>
      </c>
    </row>
    <row r="6" spans="1:45" ht="20.25" customHeight="1">
      <c r="A6" s="113">
        <v>3</v>
      </c>
      <c r="B6" s="66" t="s">
        <v>46</v>
      </c>
      <c r="C6" s="105">
        <v>2</v>
      </c>
      <c r="D6" s="11">
        <v>30</v>
      </c>
      <c r="E6" s="5">
        <v>0</v>
      </c>
      <c r="F6" s="3"/>
      <c r="G6" s="8">
        <f t="shared" si="2"/>
        <v>5</v>
      </c>
      <c r="H6" s="17"/>
      <c r="I6" s="25">
        <v>2</v>
      </c>
      <c r="J6" s="11">
        <v>42</v>
      </c>
      <c r="K6" s="5">
        <v>0</v>
      </c>
      <c r="L6" s="3"/>
      <c r="M6" s="8">
        <f t="shared" si="3"/>
        <v>5.4</v>
      </c>
      <c r="N6" s="17"/>
      <c r="O6" s="25">
        <v>2</v>
      </c>
      <c r="P6" s="11">
        <v>47</v>
      </c>
      <c r="Q6" s="5">
        <v>0</v>
      </c>
      <c r="R6" s="3"/>
      <c r="S6" s="8">
        <f>O6*2+(P6/30)+Q6+R6</f>
        <v>5.566666666666666</v>
      </c>
      <c r="T6" s="116">
        <v>3</v>
      </c>
      <c r="U6" s="25">
        <v>17</v>
      </c>
      <c r="V6" s="11">
        <v>0</v>
      </c>
      <c r="W6" s="5">
        <v>10</v>
      </c>
      <c r="X6" s="3">
        <v>20</v>
      </c>
      <c r="Y6" s="8">
        <f aca="true" t="shared" si="5" ref="Y6:Y26">U6*2+(V6/30)+W6+X6</f>
        <v>64</v>
      </c>
      <c r="Z6" s="17"/>
      <c r="AA6" s="25">
        <v>2</v>
      </c>
      <c r="AB6" s="11">
        <v>9</v>
      </c>
      <c r="AC6" s="5">
        <v>0</v>
      </c>
      <c r="AD6" s="3"/>
      <c r="AE6" s="8">
        <f t="shared" si="4"/>
        <v>4.3</v>
      </c>
      <c r="AF6" s="17"/>
      <c r="AG6" s="25">
        <v>2</v>
      </c>
      <c r="AH6" s="11">
        <v>47</v>
      </c>
      <c r="AI6" s="5">
        <v>2</v>
      </c>
      <c r="AJ6" s="3">
        <v>4</v>
      </c>
      <c r="AK6" s="70">
        <f>(AG6*2+(AH6/30)-AI6-AJ6)</f>
        <v>-0.43333333333333357</v>
      </c>
      <c r="AL6" s="17"/>
      <c r="AM6" s="118">
        <f t="shared" si="0"/>
        <v>83.83333333333333</v>
      </c>
      <c r="AN6" s="176" t="s">
        <v>46</v>
      </c>
      <c r="AO6" s="169"/>
      <c r="AP6" s="121">
        <v>3</v>
      </c>
      <c r="AQ6" s="126" t="s">
        <v>53</v>
      </c>
      <c r="AR6" s="128">
        <f t="shared" si="1"/>
        <v>174.44601603017443</v>
      </c>
      <c r="AS6" s="183">
        <f>$AM$15</f>
        <v>74</v>
      </c>
    </row>
    <row r="7" spans="1:45" ht="20.25" customHeight="1">
      <c r="A7" s="113">
        <v>4</v>
      </c>
      <c r="B7" s="67" t="s">
        <v>47</v>
      </c>
      <c r="C7" s="104">
        <v>3</v>
      </c>
      <c r="D7" s="38">
        <v>0</v>
      </c>
      <c r="E7" s="40">
        <v>0</v>
      </c>
      <c r="F7" s="41"/>
      <c r="G7" s="42">
        <f t="shared" si="2"/>
        <v>6</v>
      </c>
      <c r="H7" s="43"/>
      <c r="I7" s="37">
        <v>8</v>
      </c>
      <c r="J7" s="38">
        <v>13</v>
      </c>
      <c r="K7" s="40">
        <v>0</v>
      </c>
      <c r="L7" s="41">
        <v>10</v>
      </c>
      <c r="M7" s="42">
        <f t="shared" si="3"/>
        <v>26.433333333333334</v>
      </c>
      <c r="N7" s="43"/>
      <c r="O7" s="37">
        <v>3</v>
      </c>
      <c r="P7" s="38" t="s">
        <v>63</v>
      </c>
      <c r="Q7" s="40"/>
      <c r="R7" s="41">
        <v>50</v>
      </c>
      <c r="S7" s="42">
        <f>R7</f>
        <v>50</v>
      </c>
      <c r="T7" s="83">
        <v>4</v>
      </c>
      <c r="U7" s="37" t="s">
        <v>35</v>
      </c>
      <c r="V7" s="38" t="s">
        <v>36</v>
      </c>
      <c r="W7" s="40"/>
      <c r="X7" s="41">
        <v>66</v>
      </c>
      <c r="Y7" s="42">
        <f>X7</f>
        <v>66</v>
      </c>
      <c r="Z7" s="43"/>
      <c r="AA7" s="37">
        <v>3</v>
      </c>
      <c r="AB7" s="38">
        <v>37</v>
      </c>
      <c r="AC7" s="40">
        <v>0</v>
      </c>
      <c r="AD7" s="41"/>
      <c r="AE7" s="42">
        <f t="shared" si="4"/>
        <v>7.233333333333333</v>
      </c>
      <c r="AF7" s="43"/>
      <c r="AG7" s="37">
        <v>3</v>
      </c>
      <c r="AH7" s="38">
        <v>9</v>
      </c>
      <c r="AI7" s="40">
        <v>2</v>
      </c>
      <c r="AJ7" s="41">
        <v>5</v>
      </c>
      <c r="AK7" s="73">
        <f aca="true" t="shared" si="6" ref="AK7:AK26">(AG7*2+(AH7/30)-AI7-AJ7)</f>
        <v>-0.7000000000000002</v>
      </c>
      <c r="AL7" s="43"/>
      <c r="AM7" s="119">
        <f t="shared" si="0"/>
        <v>154.96666666666667</v>
      </c>
      <c r="AN7" s="175" t="s">
        <v>47</v>
      </c>
      <c r="AO7" s="169"/>
      <c r="AP7" s="121">
        <v>4</v>
      </c>
      <c r="AQ7" s="125" t="s">
        <v>57</v>
      </c>
      <c r="AR7" s="128">
        <f t="shared" si="1"/>
        <v>186.46864686468652</v>
      </c>
      <c r="AS7" s="183">
        <f>$AM$19</f>
        <v>79.10000000000002</v>
      </c>
    </row>
    <row r="8" spans="1:45" ht="20.25" customHeight="1">
      <c r="A8" s="113">
        <v>5</v>
      </c>
      <c r="B8" s="66" t="s">
        <v>48</v>
      </c>
      <c r="C8" s="105">
        <v>4</v>
      </c>
      <c r="D8" s="11">
        <v>33</v>
      </c>
      <c r="E8" s="5">
        <v>0</v>
      </c>
      <c r="F8" s="3"/>
      <c r="G8" s="8">
        <f t="shared" si="2"/>
        <v>9.1</v>
      </c>
      <c r="H8" s="17"/>
      <c r="I8" s="25">
        <v>7</v>
      </c>
      <c r="J8" s="11">
        <v>4</v>
      </c>
      <c r="K8" s="5">
        <v>0</v>
      </c>
      <c r="L8" s="3"/>
      <c r="M8" s="8">
        <f t="shared" si="3"/>
        <v>14.133333333333333</v>
      </c>
      <c r="N8" s="17"/>
      <c r="O8" s="25">
        <v>6</v>
      </c>
      <c r="P8" s="11">
        <v>10</v>
      </c>
      <c r="Q8" s="5">
        <v>5</v>
      </c>
      <c r="R8" s="3"/>
      <c r="S8" s="8">
        <f aca="true" t="shared" si="7" ref="S8:S26">O8*2+(P8/30)+Q8+R8</f>
        <v>17.333333333333336</v>
      </c>
      <c r="T8" s="116">
        <v>5</v>
      </c>
      <c r="U8" s="25">
        <v>14</v>
      </c>
      <c r="V8" s="11">
        <v>33</v>
      </c>
      <c r="W8" s="5">
        <v>0</v>
      </c>
      <c r="X8" s="3"/>
      <c r="Y8" s="8">
        <f t="shared" si="5"/>
        <v>29.1</v>
      </c>
      <c r="Z8" s="17"/>
      <c r="AA8" s="25">
        <v>3</v>
      </c>
      <c r="AB8" s="11">
        <v>36</v>
      </c>
      <c r="AC8" s="5">
        <v>0</v>
      </c>
      <c r="AD8" s="3"/>
      <c r="AE8" s="8">
        <f t="shared" si="4"/>
        <v>7.2</v>
      </c>
      <c r="AF8" s="17"/>
      <c r="AG8" s="25">
        <v>3</v>
      </c>
      <c r="AH8" s="11">
        <v>40</v>
      </c>
      <c r="AI8" s="5">
        <v>2</v>
      </c>
      <c r="AJ8" s="3">
        <v>3</v>
      </c>
      <c r="AK8" s="70">
        <f t="shared" si="6"/>
        <v>2.333333333333333</v>
      </c>
      <c r="AL8" s="17"/>
      <c r="AM8" s="118">
        <f t="shared" si="0"/>
        <v>79.2</v>
      </c>
      <c r="AN8" s="176" t="s">
        <v>48</v>
      </c>
      <c r="AO8" s="169"/>
      <c r="AP8" s="121">
        <v>5</v>
      </c>
      <c r="AQ8" s="125" t="s">
        <v>48</v>
      </c>
      <c r="AR8" s="128">
        <f t="shared" si="1"/>
        <v>186.70438472418672</v>
      </c>
      <c r="AS8" s="183">
        <f>$AM$8</f>
        <v>79.2</v>
      </c>
    </row>
    <row r="9" spans="1:45" ht="20.25" customHeight="1">
      <c r="A9" s="113">
        <v>6</v>
      </c>
      <c r="B9" s="67" t="s">
        <v>49</v>
      </c>
      <c r="C9" s="104"/>
      <c r="D9" s="38"/>
      <c r="E9" s="40">
        <v>0</v>
      </c>
      <c r="F9" s="41">
        <v>86</v>
      </c>
      <c r="G9" s="42">
        <f t="shared" si="2"/>
        <v>86</v>
      </c>
      <c r="H9" s="43"/>
      <c r="I9" s="37"/>
      <c r="J9" s="38"/>
      <c r="K9" s="40"/>
      <c r="L9" s="41">
        <v>86</v>
      </c>
      <c r="M9" s="42">
        <f t="shared" si="3"/>
        <v>86</v>
      </c>
      <c r="N9" s="43"/>
      <c r="O9" s="37"/>
      <c r="P9" s="38"/>
      <c r="Q9" s="40"/>
      <c r="R9" s="41">
        <v>50</v>
      </c>
      <c r="S9" s="42">
        <f t="shared" si="7"/>
        <v>50</v>
      </c>
      <c r="T9" s="83">
        <v>6</v>
      </c>
      <c r="U9" s="37" t="s">
        <v>35</v>
      </c>
      <c r="V9" s="38" t="s">
        <v>36</v>
      </c>
      <c r="W9" s="40"/>
      <c r="X9" s="41">
        <v>66</v>
      </c>
      <c r="Y9" s="42">
        <f>X9</f>
        <v>66</v>
      </c>
      <c r="Z9" s="43"/>
      <c r="AA9" s="37"/>
      <c r="AB9" s="38"/>
      <c r="AC9" s="40"/>
      <c r="AD9" s="41">
        <v>50</v>
      </c>
      <c r="AE9" s="42">
        <f t="shared" si="4"/>
        <v>50</v>
      </c>
      <c r="AF9" s="43"/>
      <c r="AG9" s="37"/>
      <c r="AH9" s="38"/>
      <c r="AI9" s="40"/>
      <c r="AJ9" s="41">
        <v>-25</v>
      </c>
      <c r="AK9" s="73">
        <f t="shared" si="6"/>
        <v>25</v>
      </c>
      <c r="AL9" s="43"/>
      <c r="AM9" s="119">
        <f t="shared" si="0"/>
        <v>363</v>
      </c>
      <c r="AN9" s="175" t="s">
        <v>49</v>
      </c>
      <c r="AO9" s="169"/>
      <c r="AP9" s="121">
        <v>6</v>
      </c>
      <c r="AQ9" s="125" t="s">
        <v>54</v>
      </c>
      <c r="AR9" s="128">
        <f t="shared" si="1"/>
        <v>189.5332390381895</v>
      </c>
      <c r="AS9" s="183">
        <f>$AM$16</f>
        <v>80.39999999999999</v>
      </c>
    </row>
    <row r="10" spans="1:45" ht="20.25" customHeight="1">
      <c r="A10" s="113">
        <v>7</v>
      </c>
      <c r="B10" s="66" t="s">
        <v>50</v>
      </c>
      <c r="C10" s="105">
        <v>5</v>
      </c>
      <c r="D10" s="11">
        <v>0</v>
      </c>
      <c r="E10" s="5">
        <v>0</v>
      </c>
      <c r="F10" s="3"/>
      <c r="G10" s="8">
        <f>(C10*2+(D10/30)+E10+F10)*0.8</f>
        <v>8</v>
      </c>
      <c r="H10" s="17"/>
      <c r="I10" s="25">
        <v>8</v>
      </c>
      <c r="J10" s="11">
        <v>29</v>
      </c>
      <c r="K10" s="5">
        <v>8</v>
      </c>
      <c r="L10" s="3">
        <v>10</v>
      </c>
      <c r="M10" s="8">
        <f>(I10*2+(J10/30)+K10+L10)*0.8</f>
        <v>27.973333333333336</v>
      </c>
      <c r="N10" s="17"/>
      <c r="O10" s="25">
        <v>3</v>
      </c>
      <c r="P10" s="11">
        <v>5</v>
      </c>
      <c r="Q10" s="5">
        <v>5</v>
      </c>
      <c r="R10" s="3"/>
      <c r="S10" s="8">
        <f t="shared" si="7"/>
        <v>11.166666666666668</v>
      </c>
      <c r="T10" s="116">
        <v>7</v>
      </c>
      <c r="U10" s="25" t="s">
        <v>35</v>
      </c>
      <c r="V10" s="11" t="s">
        <v>36</v>
      </c>
      <c r="W10" s="7"/>
      <c r="X10" s="6">
        <v>66</v>
      </c>
      <c r="Y10" s="8">
        <f>X10</f>
        <v>66</v>
      </c>
      <c r="Z10" s="17"/>
      <c r="AA10" s="25">
        <v>4</v>
      </c>
      <c r="AB10" s="11">
        <v>25</v>
      </c>
      <c r="AC10" s="5">
        <v>0</v>
      </c>
      <c r="AD10" s="3"/>
      <c r="AE10" s="8">
        <f t="shared" si="4"/>
        <v>8.833333333333334</v>
      </c>
      <c r="AF10" s="17"/>
      <c r="AG10" s="25">
        <v>4</v>
      </c>
      <c r="AH10" s="11">
        <v>8</v>
      </c>
      <c r="AI10" s="5">
        <v>2</v>
      </c>
      <c r="AJ10" s="3">
        <v>3</v>
      </c>
      <c r="AK10" s="70">
        <f t="shared" si="6"/>
        <v>3.2666666666666675</v>
      </c>
      <c r="AL10" s="17"/>
      <c r="AM10" s="118">
        <f t="shared" si="0"/>
        <v>125.24</v>
      </c>
      <c r="AN10" s="176" t="s">
        <v>50</v>
      </c>
      <c r="AO10" s="169"/>
      <c r="AP10" s="121">
        <v>7</v>
      </c>
      <c r="AQ10" s="125" t="s">
        <v>46</v>
      </c>
      <c r="AR10" s="128">
        <f t="shared" si="1"/>
        <v>197.62690554769762</v>
      </c>
      <c r="AS10" s="183">
        <f>$AM$6</f>
        <v>83.83333333333333</v>
      </c>
    </row>
    <row r="11" spans="1:45" ht="20.25" customHeight="1">
      <c r="A11" s="113">
        <v>8</v>
      </c>
      <c r="B11" s="67" t="s">
        <v>51</v>
      </c>
      <c r="C11" s="104">
        <v>3</v>
      </c>
      <c r="D11" s="38">
        <v>24</v>
      </c>
      <c r="E11" s="40">
        <v>1</v>
      </c>
      <c r="F11" s="41"/>
      <c r="G11" s="42">
        <f>(C11*2+(D11/30)+E11+F11)*0.8</f>
        <v>6.24</v>
      </c>
      <c r="H11" s="43"/>
      <c r="I11" s="37">
        <v>6</v>
      </c>
      <c r="J11" s="38">
        <v>23</v>
      </c>
      <c r="K11" s="40">
        <v>0</v>
      </c>
      <c r="L11" s="41"/>
      <c r="M11" s="42">
        <f>(I11*2+(J11/30)+K11+L11)*0.8</f>
        <v>10.213333333333335</v>
      </c>
      <c r="N11" s="43"/>
      <c r="O11" s="37">
        <v>4</v>
      </c>
      <c r="P11" s="38">
        <v>44</v>
      </c>
      <c r="Q11" s="40">
        <v>0</v>
      </c>
      <c r="R11" s="41"/>
      <c r="S11" s="42">
        <f t="shared" si="7"/>
        <v>9.466666666666667</v>
      </c>
      <c r="T11" s="83">
        <v>8</v>
      </c>
      <c r="U11" s="37" t="s">
        <v>35</v>
      </c>
      <c r="V11" s="38" t="s">
        <v>36</v>
      </c>
      <c r="W11" s="45"/>
      <c r="X11" s="52">
        <v>66</v>
      </c>
      <c r="Y11" s="42">
        <f>X11</f>
        <v>66</v>
      </c>
      <c r="Z11" s="43"/>
      <c r="AA11" s="37">
        <v>3</v>
      </c>
      <c r="AB11" s="38">
        <v>26</v>
      </c>
      <c r="AC11" s="40">
        <v>10</v>
      </c>
      <c r="AD11" s="41"/>
      <c r="AE11" s="42">
        <f t="shared" si="4"/>
        <v>16.866666666666667</v>
      </c>
      <c r="AF11" s="43"/>
      <c r="AG11" s="37">
        <v>4</v>
      </c>
      <c r="AH11" s="38">
        <v>42</v>
      </c>
      <c r="AI11" s="40">
        <v>2</v>
      </c>
      <c r="AJ11" s="41">
        <v>4</v>
      </c>
      <c r="AK11" s="73">
        <f t="shared" si="6"/>
        <v>3.4000000000000004</v>
      </c>
      <c r="AL11" s="43"/>
      <c r="AM11" s="119">
        <f t="shared" si="0"/>
        <v>112.18666666666667</v>
      </c>
      <c r="AN11" s="175" t="s">
        <v>51</v>
      </c>
      <c r="AO11" s="169"/>
      <c r="AP11" s="121">
        <v>8</v>
      </c>
      <c r="AQ11" s="125" t="s">
        <v>42</v>
      </c>
      <c r="AR11" s="128">
        <f t="shared" si="1"/>
        <v>216.64309288071664</v>
      </c>
      <c r="AS11" s="183">
        <f>$AM$12</f>
        <v>91.9</v>
      </c>
    </row>
    <row r="12" spans="1:45" ht="20.25" customHeight="1">
      <c r="A12" s="113">
        <v>9</v>
      </c>
      <c r="B12" s="66" t="s">
        <v>42</v>
      </c>
      <c r="C12" s="105">
        <v>3</v>
      </c>
      <c r="D12" s="11">
        <v>30</v>
      </c>
      <c r="E12" s="5">
        <v>0</v>
      </c>
      <c r="F12" s="3"/>
      <c r="G12" s="8">
        <f t="shared" si="2"/>
        <v>7</v>
      </c>
      <c r="H12" s="17"/>
      <c r="I12" s="25">
        <v>4</v>
      </c>
      <c r="J12" s="11">
        <v>35</v>
      </c>
      <c r="K12" s="5">
        <v>0</v>
      </c>
      <c r="L12" s="3"/>
      <c r="M12" s="8">
        <f t="shared" si="3"/>
        <v>9.166666666666666</v>
      </c>
      <c r="N12" s="17"/>
      <c r="O12" s="25">
        <v>1</v>
      </c>
      <c r="P12" s="11">
        <v>54</v>
      </c>
      <c r="Q12" s="5">
        <v>0</v>
      </c>
      <c r="R12" s="3"/>
      <c r="S12" s="8">
        <f t="shared" si="7"/>
        <v>3.8</v>
      </c>
      <c r="T12" s="116">
        <v>9</v>
      </c>
      <c r="U12" s="25" t="s">
        <v>35</v>
      </c>
      <c r="V12" s="11" t="s">
        <v>36</v>
      </c>
      <c r="W12" s="7"/>
      <c r="X12" s="6">
        <v>66</v>
      </c>
      <c r="Y12" s="8">
        <f>X12</f>
        <v>66</v>
      </c>
      <c r="Z12" s="17"/>
      <c r="AA12" s="25">
        <v>2</v>
      </c>
      <c r="AB12" s="11">
        <v>42</v>
      </c>
      <c r="AC12" s="5">
        <v>0</v>
      </c>
      <c r="AD12" s="3"/>
      <c r="AE12" s="8">
        <f t="shared" si="4"/>
        <v>5.4</v>
      </c>
      <c r="AF12" s="17"/>
      <c r="AG12" s="25">
        <v>3</v>
      </c>
      <c r="AH12" s="11">
        <v>16</v>
      </c>
      <c r="AI12" s="5">
        <v>2</v>
      </c>
      <c r="AJ12" s="3">
        <v>4</v>
      </c>
      <c r="AK12" s="70">
        <f t="shared" si="6"/>
        <v>0.5333333333333332</v>
      </c>
      <c r="AL12" s="17"/>
      <c r="AM12" s="118">
        <f t="shared" si="0"/>
        <v>91.9</v>
      </c>
      <c r="AN12" s="176" t="s">
        <v>42</v>
      </c>
      <c r="AO12" s="169"/>
      <c r="AP12" s="121">
        <v>9</v>
      </c>
      <c r="AQ12" s="125" t="s">
        <v>68</v>
      </c>
      <c r="AR12" s="128">
        <f t="shared" si="1"/>
        <v>250.27502750275028</v>
      </c>
      <c r="AS12" s="183">
        <f>$AM$20</f>
        <v>106.16666666666667</v>
      </c>
    </row>
    <row r="13" spans="1:45" ht="20.25" customHeight="1">
      <c r="A13" s="113">
        <v>10</v>
      </c>
      <c r="B13" s="67" t="s">
        <v>52</v>
      </c>
      <c r="C13" s="104">
        <v>2</v>
      </c>
      <c r="D13" s="38">
        <v>50</v>
      </c>
      <c r="E13" s="40">
        <v>0</v>
      </c>
      <c r="F13" s="41"/>
      <c r="G13" s="42">
        <f t="shared" si="2"/>
        <v>5.666666666666667</v>
      </c>
      <c r="H13" s="43"/>
      <c r="I13" s="37">
        <v>3</v>
      </c>
      <c r="J13" s="38">
        <v>43</v>
      </c>
      <c r="K13" s="40">
        <v>0</v>
      </c>
      <c r="L13" s="41"/>
      <c r="M13" s="42">
        <f t="shared" si="3"/>
        <v>7.433333333333334</v>
      </c>
      <c r="N13" s="43"/>
      <c r="O13" s="37">
        <v>2</v>
      </c>
      <c r="P13" s="38">
        <v>0</v>
      </c>
      <c r="Q13" s="40">
        <v>0</v>
      </c>
      <c r="R13" s="41"/>
      <c r="S13" s="42">
        <f t="shared" si="7"/>
        <v>4</v>
      </c>
      <c r="T13" s="83">
        <v>10</v>
      </c>
      <c r="U13" s="37">
        <v>15</v>
      </c>
      <c r="V13" s="38">
        <v>0</v>
      </c>
      <c r="W13" s="40">
        <v>4</v>
      </c>
      <c r="X13" s="41">
        <v>10</v>
      </c>
      <c r="Y13" s="42">
        <f t="shared" si="5"/>
        <v>44</v>
      </c>
      <c r="Z13" s="43"/>
      <c r="AA13" s="37">
        <v>2</v>
      </c>
      <c r="AB13" s="38">
        <v>9</v>
      </c>
      <c r="AC13" s="40">
        <v>0</v>
      </c>
      <c r="AD13" s="41"/>
      <c r="AE13" s="42">
        <f t="shared" si="4"/>
        <v>4.3</v>
      </c>
      <c r="AF13" s="43"/>
      <c r="AG13" s="37">
        <v>3</v>
      </c>
      <c r="AH13" s="38">
        <v>6</v>
      </c>
      <c r="AI13" s="40">
        <v>2</v>
      </c>
      <c r="AJ13" s="41">
        <v>3</v>
      </c>
      <c r="AK13" s="73">
        <f t="shared" si="6"/>
        <v>1.2000000000000002</v>
      </c>
      <c r="AL13" s="43"/>
      <c r="AM13" s="119">
        <f t="shared" si="0"/>
        <v>66.60000000000001</v>
      </c>
      <c r="AN13" s="175" t="s">
        <v>52</v>
      </c>
      <c r="AO13" s="169"/>
      <c r="AP13" s="121">
        <v>10</v>
      </c>
      <c r="AQ13" s="125" t="s">
        <v>51</v>
      </c>
      <c r="AR13" s="128">
        <f t="shared" si="1"/>
        <v>264.4664466446645</v>
      </c>
      <c r="AS13" s="183">
        <f>$AM$11</f>
        <v>112.18666666666667</v>
      </c>
    </row>
    <row r="14" spans="1:45" ht="20.25" customHeight="1">
      <c r="A14" s="113">
        <v>11</v>
      </c>
      <c r="B14" s="66" t="s">
        <v>43</v>
      </c>
      <c r="C14" s="106">
        <v>3</v>
      </c>
      <c r="D14" s="89">
        <v>30</v>
      </c>
      <c r="E14" s="9">
        <v>1</v>
      </c>
      <c r="F14" s="10"/>
      <c r="G14" s="8">
        <f>(C14*2+(D14/30)+E14+F14)*0.8</f>
        <v>6.4</v>
      </c>
      <c r="H14" s="18"/>
      <c r="I14" s="25">
        <v>7</v>
      </c>
      <c r="J14" s="11">
        <v>17</v>
      </c>
      <c r="K14" s="9">
        <v>3</v>
      </c>
      <c r="L14" s="10"/>
      <c r="M14" s="8">
        <f>(I14*2+(J14/30)+K14+L14)*0.8</f>
        <v>14.053333333333335</v>
      </c>
      <c r="N14" s="18"/>
      <c r="O14" s="25">
        <v>7</v>
      </c>
      <c r="P14" s="11">
        <v>18</v>
      </c>
      <c r="Q14" s="9">
        <v>5</v>
      </c>
      <c r="R14" s="10"/>
      <c r="S14" s="8">
        <f t="shared" si="7"/>
        <v>19.6</v>
      </c>
      <c r="T14" s="116">
        <v>11</v>
      </c>
      <c r="U14" s="25" t="s">
        <v>35</v>
      </c>
      <c r="V14" s="11" t="s">
        <v>36</v>
      </c>
      <c r="W14" s="7"/>
      <c r="X14" s="6">
        <v>66</v>
      </c>
      <c r="Y14" s="8">
        <f>X14</f>
        <v>66</v>
      </c>
      <c r="Z14" s="18"/>
      <c r="AA14" s="88">
        <v>3</v>
      </c>
      <c r="AB14" s="89">
        <v>32</v>
      </c>
      <c r="AC14" s="9">
        <v>0</v>
      </c>
      <c r="AD14" s="10"/>
      <c r="AE14" s="8">
        <f t="shared" si="4"/>
        <v>7.066666666666666</v>
      </c>
      <c r="AF14" s="18"/>
      <c r="AG14" s="25">
        <v>5</v>
      </c>
      <c r="AH14" s="11">
        <v>6</v>
      </c>
      <c r="AI14" s="9">
        <v>0</v>
      </c>
      <c r="AJ14" s="10">
        <v>4</v>
      </c>
      <c r="AK14" s="70">
        <f t="shared" si="6"/>
        <v>6.199999999999999</v>
      </c>
      <c r="AL14" s="18"/>
      <c r="AM14" s="118">
        <f t="shared" si="0"/>
        <v>119.32000000000001</v>
      </c>
      <c r="AN14" s="176" t="s">
        <v>43</v>
      </c>
      <c r="AO14" s="169"/>
      <c r="AP14" s="121">
        <v>11</v>
      </c>
      <c r="AQ14" s="127" t="s">
        <v>43</v>
      </c>
      <c r="AR14" s="128">
        <f t="shared" si="1"/>
        <v>281.28241395568125</v>
      </c>
      <c r="AS14" s="183">
        <f>$AM$14</f>
        <v>119.32000000000001</v>
      </c>
    </row>
    <row r="15" spans="1:45" ht="20.25" customHeight="1">
      <c r="A15" s="113">
        <v>12</v>
      </c>
      <c r="B15" s="67" t="s">
        <v>53</v>
      </c>
      <c r="C15" s="107">
        <v>5</v>
      </c>
      <c r="D15" s="57">
        <v>28</v>
      </c>
      <c r="E15" s="40"/>
      <c r="F15" s="41"/>
      <c r="G15" s="42">
        <f t="shared" si="2"/>
        <v>10.933333333333334</v>
      </c>
      <c r="H15" s="44"/>
      <c r="I15" s="37">
        <v>5</v>
      </c>
      <c r="J15" s="38">
        <v>7</v>
      </c>
      <c r="K15" s="45">
        <v>3</v>
      </c>
      <c r="L15" s="45"/>
      <c r="M15" s="42">
        <f t="shared" si="3"/>
        <v>13.233333333333333</v>
      </c>
      <c r="N15" s="44"/>
      <c r="O15" s="37">
        <v>1</v>
      </c>
      <c r="P15" s="38">
        <v>40</v>
      </c>
      <c r="Q15" s="45">
        <v>0</v>
      </c>
      <c r="R15" s="41"/>
      <c r="S15" s="42">
        <f t="shared" si="7"/>
        <v>3.333333333333333</v>
      </c>
      <c r="T15" s="83">
        <v>12</v>
      </c>
      <c r="U15" s="47">
        <v>12</v>
      </c>
      <c r="V15" s="48">
        <v>55</v>
      </c>
      <c r="W15" s="41">
        <v>10</v>
      </c>
      <c r="X15" s="41"/>
      <c r="Y15" s="42">
        <f t="shared" si="5"/>
        <v>35.83333333333333</v>
      </c>
      <c r="Z15" s="46"/>
      <c r="AA15" s="64">
        <v>2</v>
      </c>
      <c r="AB15" s="57">
        <v>23</v>
      </c>
      <c r="AC15" s="40">
        <v>0</v>
      </c>
      <c r="AD15" s="41"/>
      <c r="AE15" s="42">
        <f t="shared" si="4"/>
        <v>4.766666666666667</v>
      </c>
      <c r="AF15" s="44"/>
      <c r="AG15" s="37">
        <v>5</v>
      </c>
      <c r="AH15" s="38">
        <v>27</v>
      </c>
      <c r="AI15" s="45">
        <v>2</v>
      </c>
      <c r="AJ15" s="45">
        <v>3</v>
      </c>
      <c r="AK15" s="73">
        <f t="shared" si="6"/>
        <v>5.9</v>
      </c>
      <c r="AL15" s="44"/>
      <c r="AM15" s="119">
        <f t="shared" si="0"/>
        <v>74</v>
      </c>
      <c r="AN15" s="175" t="s">
        <v>53</v>
      </c>
      <c r="AO15" s="169"/>
      <c r="AP15" s="121">
        <v>12</v>
      </c>
      <c r="AQ15" s="127" t="s">
        <v>56</v>
      </c>
      <c r="AR15" s="128">
        <f t="shared" si="1"/>
        <v>291.6077322017916</v>
      </c>
      <c r="AS15" s="183">
        <f>$AM$18</f>
        <v>123.7</v>
      </c>
    </row>
    <row r="16" spans="1:45" ht="20.25" customHeight="1">
      <c r="A16" s="113">
        <v>13</v>
      </c>
      <c r="B16" s="66" t="s">
        <v>54</v>
      </c>
      <c r="C16" s="105">
        <v>5</v>
      </c>
      <c r="D16" s="11">
        <v>14</v>
      </c>
      <c r="E16" s="9"/>
      <c r="F16" s="3"/>
      <c r="G16" s="8">
        <f t="shared" si="2"/>
        <v>10.466666666666667</v>
      </c>
      <c r="H16" s="18"/>
      <c r="I16" s="25">
        <v>6</v>
      </c>
      <c r="J16" s="11">
        <v>26</v>
      </c>
      <c r="K16" s="9">
        <v>0</v>
      </c>
      <c r="L16" s="10"/>
      <c r="M16" s="8">
        <f t="shared" si="3"/>
        <v>12.866666666666667</v>
      </c>
      <c r="N16" s="74"/>
      <c r="O16" s="25">
        <v>4</v>
      </c>
      <c r="P16" s="11">
        <v>50</v>
      </c>
      <c r="Q16" s="7">
        <v>5</v>
      </c>
      <c r="R16" s="3"/>
      <c r="S16" s="8">
        <f t="shared" si="7"/>
        <v>14.666666666666666</v>
      </c>
      <c r="T16" s="116">
        <v>13</v>
      </c>
      <c r="U16" s="90">
        <v>12</v>
      </c>
      <c r="V16" s="91">
        <v>10</v>
      </c>
      <c r="W16" s="4">
        <v>10</v>
      </c>
      <c r="X16" s="4"/>
      <c r="Y16" s="8">
        <f t="shared" si="5"/>
        <v>34.33333333333333</v>
      </c>
      <c r="Z16" s="34"/>
      <c r="AA16" s="25">
        <v>3</v>
      </c>
      <c r="AB16" s="11">
        <v>11</v>
      </c>
      <c r="AC16" s="9">
        <v>0</v>
      </c>
      <c r="AD16" s="3"/>
      <c r="AE16" s="8">
        <f t="shared" si="4"/>
        <v>6.366666666666666</v>
      </c>
      <c r="AF16" s="18"/>
      <c r="AG16" s="25">
        <v>4</v>
      </c>
      <c r="AH16" s="11">
        <v>21</v>
      </c>
      <c r="AI16" s="9">
        <v>2</v>
      </c>
      <c r="AJ16" s="10">
        <v>5</v>
      </c>
      <c r="AK16" s="70">
        <f t="shared" si="6"/>
        <v>1.6999999999999993</v>
      </c>
      <c r="AL16" s="74"/>
      <c r="AM16" s="118">
        <f t="shared" si="0"/>
        <v>80.39999999999999</v>
      </c>
      <c r="AN16" s="176" t="s">
        <v>54</v>
      </c>
      <c r="AO16" s="169"/>
      <c r="AP16" s="121">
        <v>13</v>
      </c>
      <c r="AQ16" s="127" t="s">
        <v>50</v>
      </c>
      <c r="AR16" s="128">
        <f t="shared" si="1"/>
        <v>295.2380952380952</v>
      </c>
      <c r="AS16" s="183">
        <f>$AM$10</f>
        <v>125.24</v>
      </c>
    </row>
    <row r="17" spans="1:45" ht="20.25" customHeight="1">
      <c r="A17" s="113">
        <v>14</v>
      </c>
      <c r="B17" s="67" t="s">
        <v>55</v>
      </c>
      <c r="C17" s="108"/>
      <c r="D17" s="58"/>
      <c r="E17" s="40"/>
      <c r="F17" s="41">
        <v>86</v>
      </c>
      <c r="G17" s="42">
        <f t="shared" si="2"/>
        <v>86</v>
      </c>
      <c r="H17" s="50"/>
      <c r="I17" s="37">
        <v>5</v>
      </c>
      <c r="J17" s="38">
        <v>22</v>
      </c>
      <c r="K17" s="51">
        <v>0</v>
      </c>
      <c r="L17" s="49"/>
      <c r="M17" s="42">
        <f t="shared" si="3"/>
        <v>10.733333333333333</v>
      </c>
      <c r="N17" s="54"/>
      <c r="O17" s="84">
        <v>3</v>
      </c>
      <c r="P17" s="85">
        <v>30</v>
      </c>
      <c r="Q17" s="86">
        <v>5</v>
      </c>
      <c r="R17" s="87"/>
      <c r="S17" s="42">
        <f t="shared" si="7"/>
        <v>12</v>
      </c>
      <c r="T17" s="83">
        <v>14</v>
      </c>
      <c r="U17" s="62"/>
      <c r="V17" s="56"/>
      <c r="W17" s="55"/>
      <c r="X17" s="53">
        <v>86</v>
      </c>
      <c r="Y17" s="42">
        <f t="shared" si="5"/>
        <v>86</v>
      </c>
      <c r="Z17" s="54"/>
      <c r="AA17" s="65">
        <v>1</v>
      </c>
      <c r="AB17" s="58">
        <v>58</v>
      </c>
      <c r="AC17" s="40">
        <v>0</v>
      </c>
      <c r="AD17" s="41"/>
      <c r="AE17" s="42">
        <f t="shared" si="4"/>
        <v>3.9333333333333336</v>
      </c>
      <c r="AF17" s="50"/>
      <c r="AG17" s="37">
        <v>3</v>
      </c>
      <c r="AH17" s="38">
        <v>28</v>
      </c>
      <c r="AI17" s="51">
        <v>2</v>
      </c>
      <c r="AJ17" s="49">
        <v>5</v>
      </c>
      <c r="AK17" s="73">
        <f t="shared" si="6"/>
        <v>-0.06666666666666643</v>
      </c>
      <c r="AL17" s="54"/>
      <c r="AM17" s="119">
        <f t="shared" si="0"/>
        <v>198.60000000000002</v>
      </c>
      <c r="AN17" s="175" t="s">
        <v>55</v>
      </c>
      <c r="AO17" s="169"/>
      <c r="AP17" s="121">
        <v>14</v>
      </c>
      <c r="AQ17" s="127" t="s">
        <v>69</v>
      </c>
      <c r="AR17" s="128">
        <f t="shared" si="1"/>
        <v>298.6798679867987</v>
      </c>
      <c r="AS17" s="183">
        <f>$AM$21</f>
        <v>126.7</v>
      </c>
    </row>
    <row r="18" spans="1:45" ht="20.25" customHeight="1">
      <c r="A18" s="113">
        <v>15</v>
      </c>
      <c r="B18" s="66" t="s">
        <v>56</v>
      </c>
      <c r="C18" s="105">
        <v>7</v>
      </c>
      <c r="D18" s="11">
        <v>12</v>
      </c>
      <c r="E18" s="9"/>
      <c r="F18" s="3"/>
      <c r="G18" s="8">
        <f t="shared" si="2"/>
        <v>14.4</v>
      </c>
      <c r="H18" s="18"/>
      <c r="I18" s="25">
        <v>8</v>
      </c>
      <c r="J18" s="11">
        <v>45</v>
      </c>
      <c r="K18" s="9"/>
      <c r="L18" s="10">
        <v>10</v>
      </c>
      <c r="M18" s="8">
        <f t="shared" si="3"/>
        <v>27.5</v>
      </c>
      <c r="N18" s="92"/>
      <c r="O18" s="25">
        <v>4</v>
      </c>
      <c r="P18" s="11">
        <v>28</v>
      </c>
      <c r="Q18" s="7">
        <v>5</v>
      </c>
      <c r="R18" s="3"/>
      <c r="S18" s="8">
        <f t="shared" si="7"/>
        <v>13.933333333333334</v>
      </c>
      <c r="T18" s="116">
        <v>15</v>
      </c>
      <c r="U18" s="93">
        <v>16</v>
      </c>
      <c r="V18" s="94">
        <v>50</v>
      </c>
      <c r="W18" s="95">
        <v>0</v>
      </c>
      <c r="X18" s="96">
        <v>20</v>
      </c>
      <c r="Y18" s="8">
        <f t="shared" si="5"/>
        <v>53.666666666666664</v>
      </c>
      <c r="Z18" s="92"/>
      <c r="AA18" s="25">
        <v>2</v>
      </c>
      <c r="AB18" s="11">
        <v>36</v>
      </c>
      <c r="AC18" s="9">
        <v>0</v>
      </c>
      <c r="AD18" s="3"/>
      <c r="AE18" s="8">
        <f t="shared" si="4"/>
        <v>5.2</v>
      </c>
      <c r="AF18" s="18"/>
      <c r="AG18" s="25">
        <v>4</v>
      </c>
      <c r="AH18" s="11">
        <v>0</v>
      </c>
      <c r="AI18" s="9">
        <v>2</v>
      </c>
      <c r="AJ18" s="10">
        <v>-3</v>
      </c>
      <c r="AK18" s="70">
        <f t="shared" si="6"/>
        <v>9</v>
      </c>
      <c r="AL18" s="92"/>
      <c r="AM18" s="118">
        <f t="shared" si="0"/>
        <v>123.7</v>
      </c>
      <c r="AN18" s="176" t="s">
        <v>56</v>
      </c>
      <c r="AO18" s="169"/>
      <c r="AP18" s="121">
        <v>15</v>
      </c>
      <c r="AQ18" s="127" t="s">
        <v>47</v>
      </c>
      <c r="AR18" s="128">
        <f t="shared" si="1"/>
        <v>365.3151029388653</v>
      </c>
      <c r="AS18" s="183">
        <f>$AM$7</f>
        <v>154.96666666666667</v>
      </c>
    </row>
    <row r="19" spans="1:45" ht="20.25" customHeight="1">
      <c r="A19" s="113">
        <v>16</v>
      </c>
      <c r="B19" s="67" t="s">
        <v>57</v>
      </c>
      <c r="C19" s="108">
        <v>4</v>
      </c>
      <c r="D19" s="58">
        <v>45</v>
      </c>
      <c r="E19" s="40"/>
      <c r="F19" s="41"/>
      <c r="G19" s="42">
        <f t="shared" si="2"/>
        <v>9.5</v>
      </c>
      <c r="H19" s="50"/>
      <c r="I19" s="37">
        <v>5</v>
      </c>
      <c r="J19" s="38">
        <v>55</v>
      </c>
      <c r="K19" s="51">
        <v>0</v>
      </c>
      <c r="L19" s="49"/>
      <c r="M19" s="42">
        <f t="shared" si="3"/>
        <v>11.833333333333334</v>
      </c>
      <c r="N19" s="54"/>
      <c r="O19" s="37">
        <v>2</v>
      </c>
      <c r="P19" s="38">
        <v>0</v>
      </c>
      <c r="Q19" s="51">
        <v>16</v>
      </c>
      <c r="R19" s="49"/>
      <c r="S19" s="42">
        <f t="shared" si="7"/>
        <v>20</v>
      </c>
      <c r="T19" s="83">
        <v>16</v>
      </c>
      <c r="U19" s="63">
        <v>12</v>
      </c>
      <c r="V19" s="72">
        <v>13</v>
      </c>
      <c r="W19" s="55">
        <v>10</v>
      </c>
      <c r="X19" s="53"/>
      <c r="Y19" s="42">
        <f t="shared" si="5"/>
        <v>34.43333333333334</v>
      </c>
      <c r="Z19" s="54"/>
      <c r="AA19" s="65">
        <v>2</v>
      </c>
      <c r="AB19" s="58">
        <v>12</v>
      </c>
      <c r="AC19" s="40">
        <v>0</v>
      </c>
      <c r="AD19" s="41"/>
      <c r="AE19" s="42">
        <f t="shared" si="4"/>
        <v>4.4</v>
      </c>
      <c r="AF19" s="50"/>
      <c r="AG19" s="37">
        <v>2</v>
      </c>
      <c r="AH19" s="38">
        <v>58</v>
      </c>
      <c r="AI19" s="51">
        <v>2</v>
      </c>
      <c r="AJ19" s="49">
        <v>5</v>
      </c>
      <c r="AK19" s="73">
        <f t="shared" si="6"/>
        <v>-1.0666666666666664</v>
      </c>
      <c r="AL19" s="54"/>
      <c r="AM19" s="119">
        <f t="shared" si="0"/>
        <v>79.10000000000002</v>
      </c>
      <c r="AN19" s="175" t="s">
        <v>57</v>
      </c>
      <c r="AO19" s="169"/>
      <c r="AP19" s="121">
        <v>16</v>
      </c>
      <c r="AQ19" s="127" t="s">
        <v>55</v>
      </c>
      <c r="AR19" s="128">
        <f t="shared" si="1"/>
        <v>468.1753889674682</v>
      </c>
      <c r="AS19" s="183">
        <f>$AM$17</f>
        <v>198.60000000000002</v>
      </c>
    </row>
    <row r="20" spans="1:45" ht="20.25" customHeight="1">
      <c r="A20" s="113">
        <v>17</v>
      </c>
      <c r="B20" s="66" t="s">
        <v>68</v>
      </c>
      <c r="C20" s="105">
        <v>6</v>
      </c>
      <c r="D20" s="11">
        <v>0</v>
      </c>
      <c r="E20" s="5"/>
      <c r="F20" s="3"/>
      <c r="G20" s="8">
        <f>(C20*2+(D20/30)+E20+F20)*0.8</f>
        <v>9.600000000000001</v>
      </c>
      <c r="H20" s="18"/>
      <c r="I20" s="25">
        <v>5</v>
      </c>
      <c r="J20" s="11">
        <v>30</v>
      </c>
      <c r="K20" s="9">
        <v>3</v>
      </c>
      <c r="L20" s="10"/>
      <c r="M20" s="8">
        <f>(I20*2+(J20/30)+K20+L20)*0.8</f>
        <v>11.200000000000001</v>
      </c>
      <c r="N20" s="92"/>
      <c r="O20" s="25">
        <v>3</v>
      </c>
      <c r="P20" s="11">
        <v>10</v>
      </c>
      <c r="Q20" s="9">
        <v>8</v>
      </c>
      <c r="R20" s="10"/>
      <c r="S20" s="8">
        <f t="shared" si="7"/>
        <v>14.333333333333332</v>
      </c>
      <c r="T20" s="116">
        <v>17</v>
      </c>
      <c r="U20" s="93" t="s">
        <v>35</v>
      </c>
      <c r="V20" s="94" t="s">
        <v>36</v>
      </c>
      <c r="W20" s="95"/>
      <c r="X20" s="96">
        <v>66</v>
      </c>
      <c r="Y20" s="8">
        <f>X20</f>
        <v>66</v>
      </c>
      <c r="Z20" s="92"/>
      <c r="AA20" s="25">
        <v>2</v>
      </c>
      <c r="AB20" s="11">
        <v>9</v>
      </c>
      <c r="AC20" s="5">
        <v>0</v>
      </c>
      <c r="AD20" s="3"/>
      <c r="AE20" s="8">
        <f t="shared" si="4"/>
        <v>4.3</v>
      </c>
      <c r="AF20" s="18"/>
      <c r="AG20" s="25">
        <v>3</v>
      </c>
      <c r="AH20" s="11">
        <v>22</v>
      </c>
      <c r="AI20" s="9">
        <v>2</v>
      </c>
      <c r="AJ20" s="10">
        <v>4</v>
      </c>
      <c r="AK20" s="70">
        <f t="shared" si="6"/>
        <v>0.7333333333333334</v>
      </c>
      <c r="AL20" s="92"/>
      <c r="AM20" s="118">
        <f t="shared" si="0"/>
        <v>106.16666666666667</v>
      </c>
      <c r="AN20" s="176" t="s">
        <v>68</v>
      </c>
      <c r="AO20" s="169"/>
      <c r="AP20" s="121">
        <v>17</v>
      </c>
      <c r="AQ20" s="127" t="s">
        <v>44</v>
      </c>
      <c r="AR20" s="128">
        <f t="shared" si="1"/>
        <v>473.3616218764734</v>
      </c>
      <c r="AS20" s="183">
        <f>$AM$4</f>
        <v>200.8</v>
      </c>
    </row>
    <row r="21" spans="1:45" ht="20.25" customHeight="1">
      <c r="A21" s="113">
        <v>18</v>
      </c>
      <c r="B21" s="67" t="s">
        <v>69</v>
      </c>
      <c r="C21" s="108">
        <v>5</v>
      </c>
      <c r="D21" s="58">
        <v>0</v>
      </c>
      <c r="E21" s="51"/>
      <c r="F21" s="41"/>
      <c r="G21" s="42">
        <f>(C21*2+(D21/30)+E21+F21)*0.8</f>
        <v>8</v>
      </c>
      <c r="H21" s="50"/>
      <c r="I21" s="37">
        <v>7</v>
      </c>
      <c r="J21" s="38">
        <v>40</v>
      </c>
      <c r="K21" s="51">
        <v>0</v>
      </c>
      <c r="L21" s="49"/>
      <c r="M21" s="42">
        <f>(I21*2+(J21/30)+K21+L21)*0.8</f>
        <v>12.266666666666667</v>
      </c>
      <c r="N21" s="54"/>
      <c r="O21" s="37">
        <v>3</v>
      </c>
      <c r="P21" s="38">
        <v>28</v>
      </c>
      <c r="Q21" s="45">
        <v>5</v>
      </c>
      <c r="R21" s="41"/>
      <c r="S21" s="42">
        <f t="shared" si="7"/>
        <v>11.933333333333334</v>
      </c>
      <c r="T21" s="83">
        <v>18</v>
      </c>
      <c r="U21" s="63"/>
      <c r="V21" s="72"/>
      <c r="W21" s="55"/>
      <c r="X21" s="53">
        <v>86</v>
      </c>
      <c r="Y21" s="42">
        <f t="shared" si="5"/>
        <v>86</v>
      </c>
      <c r="Z21" s="54"/>
      <c r="AA21" s="65">
        <v>3</v>
      </c>
      <c r="AB21" s="58">
        <v>12</v>
      </c>
      <c r="AC21" s="51">
        <v>0</v>
      </c>
      <c r="AD21" s="41"/>
      <c r="AE21" s="42">
        <f t="shared" si="4"/>
        <v>6.4</v>
      </c>
      <c r="AF21" s="50"/>
      <c r="AG21" s="37">
        <v>4</v>
      </c>
      <c r="AH21" s="38">
        <v>33</v>
      </c>
      <c r="AI21" s="51">
        <v>2</v>
      </c>
      <c r="AJ21" s="49">
        <v>5</v>
      </c>
      <c r="AK21" s="73">
        <f t="shared" si="6"/>
        <v>2.0999999999999996</v>
      </c>
      <c r="AL21" s="54"/>
      <c r="AM21" s="119">
        <f t="shared" si="0"/>
        <v>126.7</v>
      </c>
      <c r="AN21" s="175" t="s">
        <v>69</v>
      </c>
      <c r="AO21" s="169"/>
      <c r="AP21" s="121">
        <v>18</v>
      </c>
      <c r="AQ21" s="127" t="s">
        <v>72</v>
      </c>
      <c r="AR21" s="128">
        <f t="shared" si="1"/>
        <v>594.1379852270941</v>
      </c>
      <c r="AS21" s="183">
        <f>$AM$25</f>
        <v>252.03333333333333</v>
      </c>
    </row>
    <row r="22" spans="1:45" ht="20.25" customHeight="1">
      <c r="A22" s="113">
        <v>19</v>
      </c>
      <c r="B22" s="66" t="s">
        <v>70</v>
      </c>
      <c r="C22" s="105">
        <v>2</v>
      </c>
      <c r="D22" s="11">
        <v>10</v>
      </c>
      <c r="E22" s="5"/>
      <c r="F22" s="3"/>
      <c r="G22" s="8">
        <f>(C22*2+(D22/30)+E22+F22)*0.8</f>
        <v>3.466666666666667</v>
      </c>
      <c r="H22" s="18"/>
      <c r="I22" s="25">
        <v>3</v>
      </c>
      <c r="J22" s="11">
        <v>17</v>
      </c>
      <c r="K22" s="9">
        <v>0</v>
      </c>
      <c r="L22" s="10"/>
      <c r="M22" s="8">
        <f>(I22*2+(J22/30)+K22+L22)*0.8</f>
        <v>5.253333333333334</v>
      </c>
      <c r="N22" s="92"/>
      <c r="O22" s="25">
        <v>2</v>
      </c>
      <c r="P22" s="11">
        <v>25</v>
      </c>
      <c r="Q22" s="9">
        <v>0</v>
      </c>
      <c r="R22" s="10"/>
      <c r="S22" s="8">
        <f t="shared" si="7"/>
        <v>4.833333333333333</v>
      </c>
      <c r="T22" s="116">
        <v>19</v>
      </c>
      <c r="U22" s="93">
        <v>13</v>
      </c>
      <c r="V22" s="94">
        <v>5</v>
      </c>
      <c r="W22" s="95">
        <v>0</v>
      </c>
      <c r="X22" s="96"/>
      <c r="Y22" s="8">
        <f t="shared" si="5"/>
        <v>26.166666666666668</v>
      </c>
      <c r="Z22" s="92"/>
      <c r="AA22" s="25">
        <v>1</v>
      </c>
      <c r="AB22" s="11">
        <v>56</v>
      </c>
      <c r="AC22" s="5">
        <v>0</v>
      </c>
      <c r="AD22" s="3"/>
      <c r="AE22" s="8">
        <f t="shared" si="4"/>
        <v>3.8666666666666667</v>
      </c>
      <c r="AF22" s="18"/>
      <c r="AG22" s="25">
        <v>2</v>
      </c>
      <c r="AH22" s="11">
        <v>55</v>
      </c>
      <c r="AI22" s="9">
        <v>2</v>
      </c>
      <c r="AJ22" s="10">
        <v>5</v>
      </c>
      <c r="AK22" s="70">
        <f t="shared" si="6"/>
        <v>-1.166666666666667</v>
      </c>
      <c r="AL22" s="92"/>
      <c r="AM22" s="118">
        <f t="shared" si="0"/>
        <v>42.42</v>
      </c>
      <c r="AN22" s="175" t="s">
        <v>70</v>
      </c>
      <c r="AO22" s="169"/>
      <c r="AP22" s="121">
        <v>19</v>
      </c>
      <c r="AQ22" s="127" t="s">
        <v>73</v>
      </c>
      <c r="AR22" s="128">
        <f t="shared" si="1"/>
        <v>604.6676096181047</v>
      </c>
      <c r="AS22" s="183">
        <f>$AM$26</f>
        <v>256.5</v>
      </c>
    </row>
    <row r="23" spans="1:45" ht="20.25" customHeight="1">
      <c r="A23" s="113">
        <v>20</v>
      </c>
      <c r="B23" s="67" t="s">
        <v>74</v>
      </c>
      <c r="C23" s="108">
        <v>8</v>
      </c>
      <c r="D23" s="58">
        <v>0</v>
      </c>
      <c r="E23" s="51"/>
      <c r="F23" s="41"/>
      <c r="G23" s="42">
        <f t="shared" si="2"/>
        <v>16</v>
      </c>
      <c r="H23" s="50"/>
      <c r="I23" s="37"/>
      <c r="J23" s="38"/>
      <c r="K23" s="51"/>
      <c r="L23" s="49">
        <v>86</v>
      </c>
      <c r="M23" s="42">
        <f t="shared" si="3"/>
        <v>86</v>
      </c>
      <c r="N23" s="54"/>
      <c r="O23" s="37">
        <v>7</v>
      </c>
      <c r="P23" s="38">
        <v>59</v>
      </c>
      <c r="Q23" s="45">
        <v>5</v>
      </c>
      <c r="R23" s="41"/>
      <c r="S23" s="42">
        <f t="shared" si="7"/>
        <v>20.96666666666667</v>
      </c>
      <c r="T23" s="83">
        <v>20</v>
      </c>
      <c r="U23" s="63"/>
      <c r="V23" s="72"/>
      <c r="W23" s="55"/>
      <c r="X23" s="53">
        <v>86</v>
      </c>
      <c r="Y23" s="42">
        <f t="shared" si="5"/>
        <v>86</v>
      </c>
      <c r="Z23" s="54"/>
      <c r="AA23" s="65"/>
      <c r="AB23" s="58"/>
      <c r="AC23" s="51"/>
      <c r="AD23" s="41">
        <v>50</v>
      </c>
      <c r="AE23" s="42">
        <f t="shared" si="4"/>
        <v>50</v>
      </c>
      <c r="AF23" s="50"/>
      <c r="AG23" s="37">
        <v>4</v>
      </c>
      <c r="AH23" s="38">
        <v>42</v>
      </c>
      <c r="AI23" s="51">
        <v>0</v>
      </c>
      <c r="AJ23" s="49">
        <v>3</v>
      </c>
      <c r="AK23" s="73">
        <f t="shared" si="6"/>
        <v>6.4</v>
      </c>
      <c r="AL23" s="54"/>
      <c r="AM23" s="119">
        <f t="shared" si="0"/>
        <v>265.3666666666667</v>
      </c>
      <c r="AN23" s="175" t="s">
        <v>74</v>
      </c>
      <c r="AO23" s="169"/>
      <c r="AP23" s="121">
        <v>20</v>
      </c>
      <c r="AQ23" s="127" t="s">
        <v>71</v>
      </c>
      <c r="AR23" s="128">
        <f t="shared" si="1"/>
        <v>611.8183246896119</v>
      </c>
      <c r="AS23" s="183">
        <f>$AM$24</f>
        <v>259.53333333333336</v>
      </c>
    </row>
    <row r="24" spans="1:45" ht="20.25" customHeight="1">
      <c r="A24" s="113">
        <v>21</v>
      </c>
      <c r="B24" s="66" t="s">
        <v>71</v>
      </c>
      <c r="C24" s="105">
        <v>9</v>
      </c>
      <c r="D24" s="11">
        <v>0</v>
      </c>
      <c r="E24" s="5"/>
      <c r="F24" s="3">
        <v>10</v>
      </c>
      <c r="G24" s="8">
        <f t="shared" si="2"/>
        <v>28</v>
      </c>
      <c r="H24" s="18"/>
      <c r="I24" s="25"/>
      <c r="J24" s="11"/>
      <c r="K24" s="9"/>
      <c r="L24" s="10">
        <v>86</v>
      </c>
      <c r="M24" s="8">
        <f t="shared" si="3"/>
        <v>86</v>
      </c>
      <c r="N24" s="92"/>
      <c r="O24" s="25">
        <v>2</v>
      </c>
      <c r="P24" s="11">
        <v>30</v>
      </c>
      <c r="Q24" s="9">
        <v>0</v>
      </c>
      <c r="R24" s="10"/>
      <c r="S24" s="8">
        <f t="shared" si="7"/>
        <v>5</v>
      </c>
      <c r="T24" s="116">
        <v>21</v>
      </c>
      <c r="U24" s="93"/>
      <c r="V24" s="94"/>
      <c r="W24" s="95"/>
      <c r="X24" s="96">
        <v>86</v>
      </c>
      <c r="Y24" s="8">
        <f t="shared" si="5"/>
        <v>86</v>
      </c>
      <c r="Z24" s="92"/>
      <c r="AA24" s="25"/>
      <c r="AB24" s="11"/>
      <c r="AC24" s="5"/>
      <c r="AD24" s="3">
        <v>50</v>
      </c>
      <c r="AE24" s="8">
        <f t="shared" si="4"/>
        <v>50</v>
      </c>
      <c r="AF24" s="18"/>
      <c r="AG24" s="25">
        <v>3</v>
      </c>
      <c r="AH24" s="11">
        <v>46</v>
      </c>
      <c r="AI24" s="9">
        <v>0</v>
      </c>
      <c r="AJ24" s="10">
        <v>3</v>
      </c>
      <c r="AK24" s="70">
        <f t="shared" si="6"/>
        <v>4.533333333333333</v>
      </c>
      <c r="AL24" s="92"/>
      <c r="AM24" s="118">
        <f t="shared" si="0"/>
        <v>259.53333333333336</v>
      </c>
      <c r="AN24" s="176" t="s">
        <v>71</v>
      </c>
      <c r="AO24" s="169"/>
      <c r="AP24" s="121">
        <v>21</v>
      </c>
      <c r="AQ24" s="127" t="s">
        <v>74</v>
      </c>
      <c r="AR24" s="128">
        <f t="shared" si="1"/>
        <v>625.5696998271255</v>
      </c>
      <c r="AS24" s="183">
        <f>$AM$23</f>
        <v>265.3666666666667</v>
      </c>
    </row>
    <row r="25" spans="1:45" ht="20.25" customHeight="1">
      <c r="A25" s="113">
        <v>22</v>
      </c>
      <c r="B25" s="67" t="s">
        <v>72</v>
      </c>
      <c r="C25" s="108">
        <v>3</v>
      </c>
      <c r="D25" s="58">
        <v>36</v>
      </c>
      <c r="E25" s="51">
        <v>1</v>
      </c>
      <c r="F25" s="41"/>
      <c r="G25" s="42">
        <f t="shared" si="2"/>
        <v>8.2</v>
      </c>
      <c r="H25" s="50"/>
      <c r="I25" s="37"/>
      <c r="J25" s="38"/>
      <c r="K25" s="51"/>
      <c r="L25" s="49">
        <v>86</v>
      </c>
      <c r="M25" s="42">
        <f t="shared" si="3"/>
        <v>86</v>
      </c>
      <c r="N25" s="54"/>
      <c r="O25" s="37">
        <v>5</v>
      </c>
      <c r="P25" s="38">
        <v>20</v>
      </c>
      <c r="Q25" s="45">
        <v>5</v>
      </c>
      <c r="R25" s="41"/>
      <c r="S25" s="42">
        <f t="shared" si="7"/>
        <v>15.666666666666666</v>
      </c>
      <c r="T25" s="83">
        <v>22</v>
      </c>
      <c r="U25" s="63"/>
      <c r="V25" s="72"/>
      <c r="W25" s="55"/>
      <c r="X25" s="53">
        <v>86</v>
      </c>
      <c r="Y25" s="42">
        <f t="shared" si="5"/>
        <v>86</v>
      </c>
      <c r="Z25" s="54"/>
      <c r="AA25" s="65"/>
      <c r="AB25" s="58"/>
      <c r="AC25" s="51"/>
      <c r="AD25" s="41">
        <v>50</v>
      </c>
      <c r="AE25" s="42">
        <f t="shared" si="4"/>
        <v>50</v>
      </c>
      <c r="AF25" s="50"/>
      <c r="AG25" s="37">
        <v>4</v>
      </c>
      <c r="AH25" s="38">
        <v>35</v>
      </c>
      <c r="AI25" s="51">
        <v>0</v>
      </c>
      <c r="AJ25" s="49">
        <v>3</v>
      </c>
      <c r="AK25" s="73">
        <f t="shared" si="6"/>
        <v>6.166666666666666</v>
      </c>
      <c r="AL25" s="54"/>
      <c r="AM25" s="119">
        <f t="shared" si="0"/>
        <v>252.03333333333333</v>
      </c>
      <c r="AN25" s="175" t="s">
        <v>72</v>
      </c>
      <c r="AO25" s="169"/>
      <c r="AP25" s="121">
        <v>22</v>
      </c>
      <c r="AQ25" s="127" t="s">
        <v>45</v>
      </c>
      <c r="AR25" s="128">
        <f t="shared" si="1"/>
        <v>768.5054219707685</v>
      </c>
      <c r="AS25" s="183">
        <f>$AM$5</f>
        <v>326</v>
      </c>
    </row>
    <row r="26" spans="1:45" ht="20.25" customHeight="1" thickBot="1">
      <c r="A26" s="114">
        <v>23</v>
      </c>
      <c r="B26" s="109" t="s">
        <v>73</v>
      </c>
      <c r="C26" s="110">
        <v>7</v>
      </c>
      <c r="D26" s="22">
        <v>50</v>
      </c>
      <c r="E26" s="97"/>
      <c r="F26" s="23"/>
      <c r="G26" s="28">
        <f t="shared" si="2"/>
        <v>15.666666666666666</v>
      </c>
      <c r="H26" s="98"/>
      <c r="I26" s="21"/>
      <c r="J26" s="22"/>
      <c r="K26" s="61"/>
      <c r="L26" s="24">
        <v>86</v>
      </c>
      <c r="M26" s="28">
        <f t="shared" si="3"/>
        <v>86</v>
      </c>
      <c r="N26" s="99"/>
      <c r="O26" s="21">
        <v>6</v>
      </c>
      <c r="P26" s="22">
        <v>30</v>
      </c>
      <c r="Q26" s="61">
        <v>0</v>
      </c>
      <c r="R26" s="24"/>
      <c r="S26" s="28">
        <f t="shared" si="7"/>
        <v>13</v>
      </c>
      <c r="T26" s="177">
        <v>23</v>
      </c>
      <c r="U26" s="100"/>
      <c r="V26" s="101"/>
      <c r="W26" s="102"/>
      <c r="X26" s="103">
        <v>86</v>
      </c>
      <c r="Y26" s="28">
        <f t="shared" si="5"/>
        <v>86</v>
      </c>
      <c r="Z26" s="99"/>
      <c r="AA26" s="21"/>
      <c r="AB26" s="22"/>
      <c r="AC26" s="97"/>
      <c r="AD26" s="23">
        <v>50</v>
      </c>
      <c r="AE26" s="28">
        <f t="shared" si="4"/>
        <v>50</v>
      </c>
      <c r="AF26" s="98"/>
      <c r="AG26" s="21">
        <v>4</v>
      </c>
      <c r="AH26" s="22">
        <v>25</v>
      </c>
      <c r="AI26" s="61">
        <v>0</v>
      </c>
      <c r="AJ26" s="24">
        <v>3</v>
      </c>
      <c r="AK26" s="111">
        <f t="shared" si="6"/>
        <v>5.833333333333334</v>
      </c>
      <c r="AL26" s="99"/>
      <c r="AM26" s="120">
        <f t="shared" si="0"/>
        <v>256.5</v>
      </c>
      <c r="AN26" s="178" t="s">
        <v>73</v>
      </c>
      <c r="AO26" s="169"/>
      <c r="AP26" s="122">
        <v>23</v>
      </c>
      <c r="AQ26" s="31" t="s">
        <v>49</v>
      </c>
      <c r="AR26" s="129">
        <f t="shared" si="1"/>
        <v>855.7284299858557</v>
      </c>
      <c r="AS26" s="184">
        <f>$AM$9</f>
        <v>363</v>
      </c>
    </row>
  </sheetData>
  <sheetProtection/>
  <mergeCells count="39">
    <mergeCell ref="B1:B3"/>
    <mergeCell ref="A1:A3"/>
    <mergeCell ref="AM2:AM3"/>
    <mergeCell ref="AS2:AS3"/>
    <mergeCell ref="AA1:AF1"/>
    <mergeCell ref="AG1:AL1"/>
    <mergeCell ref="AA2:AB3"/>
    <mergeCell ref="AC2:AD2"/>
    <mergeCell ref="AE2:AE3"/>
    <mergeCell ref="AF2:AF3"/>
    <mergeCell ref="AK2:AK3"/>
    <mergeCell ref="AL2:AL3"/>
    <mergeCell ref="S2:S3"/>
    <mergeCell ref="T2:T3"/>
    <mergeCell ref="U2:V3"/>
    <mergeCell ref="Y2:Y3"/>
    <mergeCell ref="Z2:Z3"/>
    <mergeCell ref="W2:X2"/>
    <mergeCell ref="AG2:AH3"/>
    <mergeCell ref="AI2:AJ2"/>
    <mergeCell ref="G2:G3"/>
    <mergeCell ref="H2:H3"/>
    <mergeCell ref="I2:J3"/>
    <mergeCell ref="M2:M3"/>
    <mergeCell ref="U1:Z1"/>
    <mergeCell ref="E2:F2"/>
    <mergeCell ref="K2:L2"/>
    <mergeCell ref="Q2:R2"/>
    <mergeCell ref="N2:N3"/>
    <mergeCell ref="O2:P3"/>
    <mergeCell ref="C1:H1"/>
    <mergeCell ref="I1:N1"/>
    <mergeCell ref="O1:T1"/>
    <mergeCell ref="C2:D3"/>
    <mergeCell ref="AP2:AP3"/>
    <mergeCell ref="AN1:AN3"/>
    <mergeCell ref="AR2:AR3"/>
    <mergeCell ref="AP1:AR1"/>
    <mergeCell ref="AQ2:A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</dc:creator>
  <cp:keywords/>
  <dc:description/>
  <cp:lastModifiedBy>Екатерина</cp:lastModifiedBy>
  <dcterms:created xsi:type="dcterms:W3CDTF">2013-03-18T13:10:48Z</dcterms:created>
  <dcterms:modified xsi:type="dcterms:W3CDTF">2013-03-27T20:05:15Z</dcterms:modified>
  <cp:category/>
  <cp:version/>
  <cp:contentType/>
  <cp:contentStatus/>
</cp:coreProperties>
</file>