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625" windowHeight="8340" firstSheet="1" activeTab="2"/>
  </bookViews>
  <sheets>
    <sheet name="Связки" sheetId="1" r:id="rId1"/>
    <sheet name="Личные (2018)" sheetId="3" r:id="rId2"/>
    <sheet name="Связки (2018)" sheetId="5" r:id="rId3"/>
  </sheets>
  <definedNames>
    <definedName name="_xlnm._FilterDatabase" localSheetId="1" hidden="1">'Личные (2018)'!$C$6:$U$12</definedName>
    <definedName name="_xlnm._FilterDatabase" localSheetId="2" hidden="1">'Связки (2018)'!$C$6:$U$12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1" i="3" l="1"/>
  <c r="AA8" i="3"/>
  <c r="AA10" i="3"/>
  <c r="AA7" i="3"/>
  <c r="AA9" i="3"/>
  <c r="AA12" i="3"/>
  <c r="AA6" i="3"/>
  <c r="V19" i="5"/>
  <c r="V20" i="5"/>
  <c r="V21" i="5"/>
  <c r="V22" i="5"/>
  <c r="V23" i="5"/>
  <c r="V24" i="5"/>
  <c r="V18" i="5"/>
  <c r="V8" i="5"/>
  <c r="V6" i="5"/>
  <c r="V12" i="5"/>
  <c r="V11" i="5"/>
  <c r="V7" i="5"/>
  <c r="V10" i="5"/>
  <c r="V9" i="5"/>
  <c r="S24" i="5"/>
  <c r="T24" i="5" s="1"/>
  <c r="S23" i="5"/>
  <c r="T23" i="5" s="1"/>
  <c r="S22" i="5"/>
  <c r="T22" i="5" s="1"/>
  <c r="S21" i="5"/>
  <c r="T21" i="5" s="1"/>
  <c r="S20" i="5"/>
  <c r="T20" i="5" s="1"/>
  <c r="W20" i="5" s="1"/>
  <c r="S19" i="5"/>
  <c r="T19" i="5" s="1"/>
  <c r="S18" i="5"/>
  <c r="T18" i="5" s="1"/>
  <c r="N24" i="5"/>
  <c r="O24" i="5" s="1"/>
  <c r="N23" i="5"/>
  <c r="O23" i="5" s="1"/>
  <c r="N22" i="5"/>
  <c r="O22" i="5" s="1"/>
  <c r="N21" i="5"/>
  <c r="O21" i="5" s="1"/>
  <c r="N20" i="5"/>
  <c r="O20" i="5" s="1"/>
  <c r="N19" i="5"/>
  <c r="O19" i="5" s="1"/>
  <c r="N18" i="5"/>
  <c r="O18" i="5" s="1"/>
  <c r="I19" i="5"/>
  <c r="J19" i="5" s="1"/>
  <c r="I20" i="5"/>
  <c r="J20" i="5" s="1"/>
  <c r="I21" i="5"/>
  <c r="J21" i="5" s="1"/>
  <c r="I22" i="5"/>
  <c r="J22" i="5" s="1"/>
  <c r="I23" i="5"/>
  <c r="J23" i="5" s="1"/>
  <c r="I24" i="5"/>
  <c r="J24" i="5" s="1"/>
  <c r="I18" i="5"/>
  <c r="J18" i="5" s="1"/>
  <c r="H23" i="5"/>
  <c r="W22" i="5" l="1"/>
  <c r="W18" i="5"/>
  <c r="W23" i="5"/>
  <c r="W24" i="5"/>
  <c r="W21" i="5"/>
  <c r="W19" i="5"/>
  <c r="E19" i="5" s="1"/>
  <c r="E18" i="5"/>
  <c r="E23" i="5"/>
  <c r="E22" i="5"/>
  <c r="E21" i="5"/>
  <c r="E20" i="5"/>
  <c r="O8" i="5"/>
  <c r="O6" i="5"/>
  <c r="O12" i="5"/>
  <c r="O11" i="5"/>
  <c r="O7" i="5"/>
  <c r="O10" i="5"/>
  <c r="O9" i="5"/>
  <c r="I10" i="5"/>
  <c r="J10" i="5" s="1"/>
  <c r="S9" i="5"/>
  <c r="T9" i="5" s="1"/>
  <c r="J9" i="5"/>
  <c r="T10" i="5"/>
  <c r="T7" i="5"/>
  <c r="J7" i="5"/>
  <c r="T11" i="5"/>
  <c r="J11" i="5"/>
  <c r="T12" i="5"/>
  <c r="J12" i="5"/>
  <c r="T6" i="5"/>
  <c r="J6" i="5"/>
  <c r="T8" i="5"/>
  <c r="J8" i="5"/>
  <c r="E24" i="5" l="1"/>
  <c r="W8" i="5"/>
  <c r="E8" i="5" s="1"/>
  <c r="W7" i="5"/>
  <c r="E7" i="5" s="1"/>
  <c r="W12" i="5"/>
  <c r="E12" i="5" s="1"/>
  <c r="W11" i="5"/>
  <c r="E11" i="5" s="1"/>
  <c r="W9" i="5"/>
  <c r="E9" i="5" s="1"/>
  <c r="W6" i="5"/>
  <c r="E6" i="5" s="1"/>
  <c r="W10" i="5"/>
  <c r="E10" i="5" s="1"/>
  <c r="Y12" i="3"/>
  <c r="Y9" i="3"/>
  <c r="Y7" i="3"/>
  <c r="Y10" i="3"/>
  <c r="Y8" i="3"/>
  <c r="Y11" i="3"/>
  <c r="Y6" i="3"/>
  <c r="T11" i="3"/>
  <c r="T8" i="3"/>
  <c r="T10" i="3"/>
  <c r="T7" i="3"/>
  <c r="T9" i="3"/>
  <c r="T12" i="3"/>
  <c r="T6" i="3"/>
  <c r="O11" i="3"/>
  <c r="O8" i="3"/>
  <c r="O10" i="3"/>
  <c r="O7" i="3"/>
  <c r="O9" i="3"/>
  <c r="O12" i="3"/>
  <c r="O6" i="3"/>
  <c r="J11" i="3"/>
  <c r="J8" i="3"/>
  <c r="J10" i="3"/>
  <c r="J7" i="3"/>
  <c r="J9" i="3"/>
  <c r="J12" i="3"/>
  <c r="J6" i="3"/>
  <c r="AB10" i="3" l="1"/>
  <c r="AB7" i="3"/>
  <c r="AB11" i="3"/>
  <c r="AB9" i="3"/>
  <c r="AB8" i="3"/>
  <c r="AB12" i="3"/>
  <c r="AB6" i="3"/>
  <c r="X35" i="1"/>
  <c r="W3" i="1"/>
  <c r="W7" i="1"/>
  <c r="W9" i="1"/>
  <c r="W11" i="1"/>
  <c r="W21" i="1"/>
  <c r="W13" i="1"/>
  <c r="W15" i="1"/>
  <c r="W17" i="1"/>
  <c r="W19" i="1"/>
  <c r="W33" i="1"/>
  <c r="W23" i="1"/>
  <c r="W25" i="1"/>
  <c r="W35" i="1"/>
  <c r="W29" i="1"/>
  <c r="W31" i="1"/>
  <c r="W37" i="1"/>
  <c r="W27" i="1"/>
  <c r="W5" i="1"/>
  <c r="T23" i="1"/>
  <c r="T29" i="1"/>
  <c r="T35" i="1"/>
  <c r="T25" i="1"/>
  <c r="U25" i="1" s="1"/>
  <c r="U21" i="1"/>
  <c r="U37" i="1"/>
  <c r="U35" i="1"/>
  <c r="U31" i="1"/>
  <c r="U29" i="1"/>
  <c r="U17" i="1"/>
  <c r="U33" i="1"/>
  <c r="U9" i="1"/>
  <c r="U27" i="1"/>
  <c r="U23" i="1"/>
  <c r="U19" i="1"/>
  <c r="X19" i="1" s="1"/>
  <c r="U11" i="1"/>
  <c r="U13" i="1"/>
  <c r="U5" i="1"/>
  <c r="U15" i="1"/>
  <c r="U7" i="1"/>
  <c r="U3" i="1"/>
  <c r="P9" i="1"/>
  <c r="P7" i="1"/>
  <c r="P5" i="1"/>
  <c r="P13" i="1"/>
  <c r="P21" i="1"/>
  <c r="P11" i="1"/>
  <c r="P27" i="1"/>
  <c r="P19" i="1"/>
  <c r="P31" i="1"/>
  <c r="X31" i="1" s="1"/>
  <c r="P25" i="1"/>
  <c r="P37" i="1"/>
  <c r="P17" i="1"/>
  <c r="P15" i="1"/>
  <c r="P23" i="1"/>
  <c r="P35" i="1"/>
  <c r="P29" i="1"/>
  <c r="P33" i="1"/>
  <c r="X33" i="1" s="1"/>
  <c r="P3" i="1"/>
  <c r="K33" i="1"/>
  <c r="F33" i="1"/>
  <c r="K5" i="1"/>
  <c r="K9" i="1"/>
  <c r="K7" i="1"/>
  <c r="K17" i="1"/>
  <c r="K23" i="1"/>
  <c r="K11" i="1"/>
  <c r="X11" i="1" s="1"/>
  <c r="K15" i="1"/>
  <c r="K29" i="1"/>
  <c r="K21" i="1"/>
  <c r="K25" i="1"/>
  <c r="X25" i="1" s="1"/>
  <c r="K35" i="1"/>
  <c r="K19" i="1"/>
  <c r="K27" i="1"/>
  <c r="K13" i="1"/>
  <c r="K31" i="1"/>
  <c r="K37" i="1"/>
  <c r="K3" i="1"/>
  <c r="X3" i="1" s="1"/>
  <c r="F37" i="1"/>
  <c r="X37" i="1" s="1"/>
  <c r="F25" i="1"/>
  <c r="F15" i="1"/>
  <c r="X15" i="1" s="1"/>
  <c r="F9" i="1"/>
  <c r="X9" i="1" s="1"/>
  <c r="F27" i="1"/>
  <c r="X27" i="1" s="1"/>
  <c r="F31" i="1"/>
  <c r="F21" i="1"/>
  <c r="X21" i="1" s="1"/>
  <c r="F23" i="1"/>
  <c r="X23" i="1" s="1"/>
  <c r="F17" i="1"/>
  <c r="X17" i="1" s="1"/>
  <c r="F19" i="1"/>
  <c r="F5" i="1"/>
  <c r="X5" i="1" s="1"/>
  <c r="F11" i="1"/>
  <c r="F13" i="1"/>
  <c r="X13" i="1" s="1"/>
  <c r="F3" i="1"/>
  <c r="F35" i="1"/>
  <c r="F29" i="1"/>
  <c r="X29" i="1" s="1"/>
  <c r="F7" i="1"/>
  <c r="X7" i="1" s="1"/>
  <c r="E6" i="3" l="1"/>
  <c r="E11" i="3"/>
  <c r="E8" i="3"/>
  <c r="E10" i="3"/>
  <c r="E9" i="3"/>
  <c r="E12" i="3"/>
  <c r="E7" i="3"/>
</calcChain>
</file>

<file path=xl/sharedStrings.xml><?xml version="1.0" encoding="utf-8"?>
<sst xmlns="http://schemas.openxmlformats.org/spreadsheetml/2006/main" count="172" uniqueCount="70">
  <si>
    <t>мин</t>
  </si>
  <si>
    <t>сек</t>
  </si>
  <si>
    <t>штр.</t>
  </si>
  <si>
    <t>рез-т</t>
  </si>
  <si>
    <t>место 1</t>
  </si>
  <si>
    <t>место 2</t>
  </si>
  <si>
    <t>место 3</t>
  </si>
  <si>
    <t>Общий зачет</t>
  </si>
  <si>
    <t>ФИО</t>
  </si>
  <si>
    <t>№</t>
  </si>
  <si>
    <t>г.р.</t>
  </si>
  <si>
    <t>Срыв</t>
  </si>
  <si>
    <t>Федоров Евгений Владимирович Баталова Любовь Александровна</t>
  </si>
  <si>
    <r>
      <t xml:space="preserve">Артемова Мария </t>
    </r>
    <r>
      <rPr>
        <sz val="14"/>
        <color rgb="FF000000"/>
        <rFont val="Times New Roman"/>
        <family val="1"/>
        <charset val="204"/>
      </rPr>
      <t>Владиславовна   Павлов Данил Андреевич</t>
    </r>
  </si>
  <si>
    <t>Болдырева Анастасия Михайловна Шувалов Денис Валерьевич</t>
  </si>
  <si>
    <t>Арефьев Даниил Валерьевич     Вавилова Татьяна Евгеньевна</t>
  </si>
  <si>
    <t xml:space="preserve">Сажин Андрей Владимирович  Миронов Андрей </t>
  </si>
  <si>
    <t xml:space="preserve">Герман Виталий Александрович Гриценок Вячеслав Викторович </t>
  </si>
  <si>
    <t>Стародубцева Полина                  Козлова Анастасия</t>
  </si>
  <si>
    <t xml:space="preserve">Кольченко Александр Владимирович  Завгороднев Дмитрий </t>
  </si>
  <si>
    <t>Закрий Дарья                                        Громова Алена</t>
  </si>
  <si>
    <t>Миненок Ирина  Гуров Константин</t>
  </si>
  <si>
    <t>Шумилов Сергей Алексеевич  Филимоненко</t>
  </si>
  <si>
    <t xml:space="preserve">Николаева Анастасия Валерьевна  Фалько Дарья Валерьевна </t>
  </si>
  <si>
    <t>Свистунова Тропкачева</t>
  </si>
  <si>
    <t>Толстов Юдина</t>
  </si>
  <si>
    <t>Грищенко Ерохина</t>
  </si>
  <si>
    <t>Подъем елкой</t>
  </si>
  <si>
    <t>Проушина</t>
  </si>
  <si>
    <t>Дмитриевский Михаил Соленая Юлия</t>
  </si>
  <si>
    <t>Суворина Сальников Андрей</t>
  </si>
  <si>
    <t>Княжев Головенков Сергей</t>
  </si>
  <si>
    <t>Место</t>
  </si>
  <si>
    <t>ЛИЧНЫЙ ЗАЧЕТ</t>
  </si>
  <si>
    <t xml:space="preserve">Сажин Андрей                                           Миронов Андрей </t>
  </si>
  <si>
    <t xml:space="preserve">Болдырева Анастасия                               Шувалов Денис  </t>
  </si>
  <si>
    <t>Княжев  Роман                                           Головенков Сергей</t>
  </si>
  <si>
    <t>Сумма секунд по дистанциям</t>
  </si>
  <si>
    <t>Филиппов Григорий Сергеевич</t>
  </si>
  <si>
    <t>Норка Анна Олеговна</t>
  </si>
  <si>
    <t>Зайнуллин Руслан Шамильевич</t>
  </si>
  <si>
    <t>Шаталин Артём Андреевич</t>
  </si>
  <si>
    <t>Чичерин Лев Андреевич</t>
  </si>
  <si>
    <t>Ляпина Елена Михайловна</t>
  </si>
  <si>
    <t>Тоболкин Андрей Андреевич</t>
  </si>
  <si>
    <t>Переправа</t>
  </si>
  <si>
    <t>Спуск в каньон</t>
  </si>
  <si>
    <t>Свободное Лазание/ Жумаринг</t>
  </si>
  <si>
    <t>Шумилов Сергей Алексеевич    Потанина Светлана Евгеньевна</t>
  </si>
  <si>
    <t>11.11.1988  16.11.1990</t>
  </si>
  <si>
    <t>Герман Виталий Александрович        Осипова Анастасия Андреевна</t>
  </si>
  <si>
    <t>24.01.1987       12.04.1991</t>
  </si>
  <si>
    <t>Закрий Дарья Андреевна      Рязанова Ульяна Сергеевна</t>
  </si>
  <si>
    <t>02.02.1994  16.11.1996</t>
  </si>
  <si>
    <t>Сальников Андрей Владимирович    Николаева Анастасия Валерьевна</t>
  </si>
  <si>
    <t>22.10.1983  03.04.1992</t>
  </si>
  <si>
    <t xml:space="preserve">Кузнецов Виталий Александрович    Абашина Анна Сергеевна </t>
  </si>
  <si>
    <t>09.02.1988  07.08.1996</t>
  </si>
  <si>
    <t>Васильев Антон Владимирович  Конева Вера Юрьевна</t>
  </si>
  <si>
    <t>09.09.1991  07.09.1990</t>
  </si>
  <si>
    <t>В/К</t>
  </si>
  <si>
    <t>Филиппов Григорий Сергеевич Ляпина Елена Михайловна</t>
  </si>
  <si>
    <t>18.03.1988   06.11.1995</t>
  </si>
  <si>
    <t>время</t>
  </si>
  <si>
    <t>время в баллы</t>
  </si>
  <si>
    <t>итого баллы</t>
  </si>
  <si>
    <t>Сумма баллов</t>
  </si>
  <si>
    <r>
      <rPr>
        <b/>
        <sz val="11"/>
        <color theme="1"/>
        <rFont val="Calibri"/>
        <family val="2"/>
        <charset val="204"/>
        <scheme val="minor"/>
      </rPr>
      <t>Результаты открытого первенства Петроградского района по спортивному туризму на снежном рельефе «СНЕЖНЫЕ–2018»</t>
    </r>
    <r>
      <rPr>
        <sz val="11"/>
        <color theme="1"/>
        <rFont val="Calibri"/>
        <family val="2"/>
        <charset val="204"/>
        <scheme val="minor"/>
      </rPr>
      <t xml:space="preserve">
11 марта 2018 г. </t>
    </r>
    <r>
      <rPr>
        <b/>
        <sz val="11"/>
        <color theme="1"/>
        <rFont val="Calibri"/>
        <family val="2"/>
        <charset val="204"/>
        <scheme val="minor"/>
      </rPr>
      <t>гора Пулковской Обсерватории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</si>
  <si>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Филиппов Григорий Сергеевич     Ляпина Елена Михайловна</t>
  </si>
  <si>
    <t>Закрий Дарья Андреевна           Рязанова Ульяна Сергеевна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</si>
</sst>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A573E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0" fillId="0" borderId="13" xfId="0" applyBorder="1"/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Fill="1" applyBorder="1" applyAlignment="1">
      <alignment horizontal="center"/>
    </xf>
    <xf numFmtId="164" fontId="0" fillId="0" borderId="0" xfId="0" applyNumberFormat="1"/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9" xfId="0" applyBorder="1" applyAlignment="1">
      <alignment horizontal="center" vertical="center"/>
    </xf>
    <xf numFmtId="164" fontId="0" fillId="0" borderId="0" xfId="0" applyNumberFormat="1" applyAlignment="1">
      <alignment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vertical="center" wrapText="1"/>
    </xf>
    <xf numFmtId="0" fontId="3" fillId="3" borderId="34" xfId="0" applyFont="1" applyFill="1" applyBorder="1" applyAlignment="1">
      <alignment horizontal="left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14" fontId="12" fillId="0" borderId="7" xfId="0" applyNumberFormat="1" applyFont="1" applyBorder="1" applyAlignment="1">
      <alignment horizontal="center"/>
    </xf>
    <xf numFmtId="0" fontId="0" fillId="0" borderId="14" xfId="0" applyFill="1" applyBorder="1" applyAlignment="1">
      <alignment horizontal="center" vertical="center"/>
    </xf>
    <xf numFmtId="164" fontId="0" fillId="0" borderId="13" xfId="0" applyNumberFormat="1" applyBorder="1"/>
    <xf numFmtId="0" fontId="0" fillId="0" borderId="14" xfId="0" applyBorder="1"/>
    <xf numFmtId="165" fontId="0" fillId="0" borderId="13" xfId="0" applyNumberFormat="1" applyBorder="1"/>
    <xf numFmtId="164" fontId="0" fillId="0" borderId="15" xfId="0" applyNumberFormat="1" applyBorder="1"/>
    <xf numFmtId="0" fontId="0" fillId="0" borderId="17" xfId="0" applyBorder="1"/>
    <xf numFmtId="0" fontId="11" fillId="0" borderId="7" xfId="0" applyFont="1" applyBorder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center" wrapText="1"/>
    </xf>
    <xf numFmtId="14" fontId="12" fillId="0" borderId="28" xfId="0" applyNumberFormat="1" applyFont="1" applyBorder="1" applyAlignment="1">
      <alignment horizontal="center" wrapText="1"/>
    </xf>
    <xf numFmtId="14" fontId="12" fillId="0" borderId="7" xfId="0" applyNumberFormat="1" applyFont="1" applyBorder="1" applyAlignment="1">
      <alignment horizontal="center" wrapText="1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1" fontId="4" fillId="0" borderId="13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7" xfId="0" applyNumberFormat="1" applyBorder="1" applyAlignment="1">
      <alignment horizontal="center"/>
    </xf>
    <xf numFmtId="2" fontId="4" fillId="0" borderId="7" xfId="0" applyNumberFormat="1" applyFont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2" fontId="0" fillId="0" borderId="14" xfId="0" applyNumberFormat="1" applyBorder="1"/>
    <xf numFmtId="2" fontId="3" fillId="0" borderId="14" xfId="0" applyNumberFormat="1" applyFont="1" applyBorder="1" applyAlignment="1">
      <alignment horizontal="center" vertical="center" wrapText="1"/>
    </xf>
    <xf numFmtId="1" fontId="12" fillId="0" borderId="7" xfId="0" applyNumberFormat="1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7" borderId="28" xfId="0" applyFont="1" applyFill="1" applyBorder="1" applyAlignment="1">
      <alignment horizontal="center" vertical="center" wrapText="1"/>
    </xf>
    <xf numFmtId="0" fontId="8" fillId="7" borderId="28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9" fillId="6" borderId="7" xfId="0" applyFont="1" applyFill="1" applyBorder="1" applyAlignment="1">
      <alignment horizontal="left" vertical="center" wrapText="1"/>
    </xf>
    <xf numFmtId="0" fontId="10" fillId="5" borderId="7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64" fontId="0" fillId="0" borderId="26" xfId="0" applyNumberFormat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30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0" fillId="0" borderId="26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0" fillId="0" borderId="3" xfId="0" applyNumberFormat="1" applyBorder="1" applyAlignment="1">
      <alignment horizontal="center" wrapText="1"/>
    </xf>
    <xf numFmtId="164" fontId="0" fillId="0" borderId="30" xfId="0" applyNumberFormat="1" applyBorder="1" applyAlignment="1">
      <alignment horizontal="center" wrapText="1"/>
    </xf>
    <xf numFmtId="0" fontId="7" fillId="0" borderId="0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64" fontId="0" fillId="0" borderId="10" xfId="0" applyNumberFormat="1" applyBorder="1" applyAlignment="1">
      <alignment horizontal="center" wrapText="1"/>
    </xf>
    <xf numFmtId="164" fontId="0" fillId="0" borderId="13" xfId="0" applyNumberFormat="1" applyBorder="1" applyAlignment="1">
      <alignment horizontal="center" wrapText="1"/>
    </xf>
    <xf numFmtId="0" fontId="8" fillId="7" borderId="28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4" fontId="12" fillId="0" borderId="42" xfId="0" applyNumberFormat="1" applyFont="1" applyBorder="1" applyAlignment="1">
      <alignment horizontal="center"/>
    </xf>
    <xf numFmtId="14" fontId="12" fillId="0" borderId="9" xfId="0" applyNumberFormat="1" applyFont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18" xfId="0" applyBorder="1" applyAlignment="1">
      <alignment horizontal="center"/>
    </xf>
    <xf numFmtId="0" fontId="0" fillId="0" borderId="43" xfId="0" applyBorder="1" applyAlignment="1">
      <alignment horizont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3" fillId="5" borderId="19" xfId="0" applyFont="1" applyFill="1" applyBorder="1" applyAlignment="1">
      <alignment vertical="center" wrapText="1"/>
    </xf>
    <xf numFmtId="0" fontId="0" fillId="8" borderId="0" xfId="0" applyFill="1"/>
    <xf numFmtId="0" fontId="5" fillId="8" borderId="0" xfId="0" applyFont="1" applyFill="1"/>
    <xf numFmtId="0" fontId="5" fillId="8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5" fillId="8" borderId="0" xfId="0" applyFont="1" applyFill="1" applyAlignment="1">
      <alignment wrapText="1"/>
    </xf>
    <xf numFmtId="0" fontId="0" fillId="8" borderId="0" xfId="0" applyFill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14" fontId="12" fillId="0" borderId="42" xfId="0" applyNumberFormat="1" applyFont="1" applyBorder="1" applyAlignment="1">
      <alignment horizontal="center" wrapText="1"/>
    </xf>
    <xf numFmtId="14" fontId="12" fillId="0" borderId="9" xfId="0" applyNumberFormat="1" applyFont="1" applyBorder="1" applyAlignment="1">
      <alignment horizontal="center" wrapText="1"/>
    </xf>
    <xf numFmtId="0" fontId="8" fillId="7" borderId="23" xfId="0" applyFont="1" applyFill="1" applyBorder="1" applyAlignment="1">
      <alignment horizontal="center" vertical="center" wrapText="1"/>
    </xf>
    <xf numFmtId="0" fontId="8" fillId="7" borderId="29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left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A573E"/>
      <color rgb="FFE136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zoomScale="70" zoomScaleNormal="70" workbookViewId="0">
      <selection activeCell="B7" sqref="B7:B8"/>
    </sheetView>
  </sheetViews>
  <sheetFormatPr defaultRowHeight="18.75" x14ac:dyDescent="0.25"/>
  <cols>
    <col min="1" max="1" width="6.140625" style="14" customWidth="1"/>
    <col min="2" max="2" width="47.42578125" style="17" customWidth="1"/>
    <col min="3" max="6" width="6.85546875" style="14" customWidth="1"/>
    <col min="7" max="7" width="8" style="14" customWidth="1"/>
    <col min="8" max="11" width="6.85546875" style="14" customWidth="1"/>
    <col min="12" max="12" width="7.5703125" style="14" customWidth="1"/>
    <col min="13" max="16" width="6.85546875" style="14" customWidth="1"/>
    <col min="17" max="22" width="7.7109375" style="14" customWidth="1"/>
    <col min="23" max="23" width="9.140625" style="19"/>
    <col min="24" max="16384" width="9.140625" style="14"/>
  </cols>
  <sheetData>
    <row r="1" spans="1:24" ht="15" customHeight="1" x14ac:dyDescent="0.25">
      <c r="A1" s="91" t="s">
        <v>9</v>
      </c>
      <c r="B1" s="89" t="s">
        <v>8</v>
      </c>
      <c r="C1" s="67" t="s">
        <v>11</v>
      </c>
      <c r="D1" s="68"/>
      <c r="E1" s="68"/>
      <c r="F1" s="68"/>
      <c r="G1" s="69"/>
      <c r="H1" s="70" t="s">
        <v>27</v>
      </c>
      <c r="I1" s="68"/>
      <c r="J1" s="68"/>
      <c r="K1" s="68"/>
      <c r="L1" s="69"/>
      <c r="M1" s="67" t="s">
        <v>28</v>
      </c>
      <c r="N1" s="68"/>
      <c r="O1" s="68"/>
      <c r="P1" s="68"/>
      <c r="Q1" s="69"/>
      <c r="R1" s="67" t="s">
        <v>28</v>
      </c>
      <c r="S1" s="68"/>
      <c r="T1" s="68"/>
      <c r="U1" s="68"/>
      <c r="V1" s="69"/>
      <c r="W1" s="71" t="s">
        <v>7</v>
      </c>
      <c r="X1" s="73" t="s">
        <v>7</v>
      </c>
    </row>
    <row r="2" spans="1:24" ht="15" customHeight="1" thickBot="1" x14ac:dyDescent="0.3">
      <c r="A2" s="92"/>
      <c r="B2" s="90"/>
      <c r="C2" s="15" t="s">
        <v>0</v>
      </c>
      <c r="D2" s="9" t="s">
        <v>1</v>
      </c>
      <c r="E2" s="9" t="s">
        <v>2</v>
      </c>
      <c r="F2" s="9" t="s">
        <v>3</v>
      </c>
      <c r="G2" s="12" t="s">
        <v>6</v>
      </c>
      <c r="H2" s="18" t="s">
        <v>0</v>
      </c>
      <c r="I2" s="9" t="s">
        <v>1</v>
      </c>
      <c r="J2" s="9" t="s">
        <v>2</v>
      </c>
      <c r="K2" s="9" t="s">
        <v>3</v>
      </c>
      <c r="L2" s="12" t="s">
        <v>5</v>
      </c>
      <c r="M2" s="15" t="s">
        <v>0</v>
      </c>
      <c r="N2" s="9" t="s">
        <v>1</v>
      </c>
      <c r="O2" s="9" t="s">
        <v>2</v>
      </c>
      <c r="P2" s="9" t="s">
        <v>3</v>
      </c>
      <c r="Q2" s="12" t="s">
        <v>4</v>
      </c>
      <c r="R2" s="15" t="s">
        <v>0</v>
      </c>
      <c r="S2" s="9" t="s">
        <v>1</v>
      </c>
      <c r="T2" s="9" t="s">
        <v>2</v>
      </c>
      <c r="U2" s="9" t="s">
        <v>3</v>
      </c>
      <c r="V2" s="12" t="s">
        <v>4</v>
      </c>
      <c r="W2" s="72"/>
      <c r="X2" s="74"/>
    </row>
    <row r="3" spans="1:24" ht="37.5" customHeight="1" x14ac:dyDescent="0.25">
      <c r="A3" s="83">
        <v>1</v>
      </c>
      <c r="B3" s="86" t="s">
        <v>31</v>
      </c>
      <c r="C3" s="67">
        <v>1</v>
      </c>
      <c r="D3" s="68">
        <v>52</v>
      </c>
      <c r="E3" s="68">
        <v>0</v>
      </c>
      <c r="F3" s="68">
        <f>E3*15+C3*60+D3</f>
        <v>112</v>
      </c>
      <c r="G3" s="69">
        <v>1</v>
      </c>
      <c r="H3" s="70">
        <v>5</v>
      </c>
      <c r="I3" s="68">
        <v>41</v>
      </c>
      <c r="J3" s="68"/>
      <c r="K3" s="68">
        <f>H3*60+I3+J3*15</f>
        <v>341</v>
      </c>
      <c r="L3" s="69">
        <v>1</v>
      </c>
      <c r="M3" s="67">
        <v>1</v>
      </c>
      <c r="N3" s="68">
        <v>31</v>
      </c>
      <c r="O3" s="68"/>
      <c r="P3" s="68">
        <f>M3*60+N3+O3*15</f>
        <v>91</v>
      </c>
      <c r="Q3" s="69">
        <v>1</v>
      </c>
      <c r="R3" s="67">
        <v>7</v>
      </c>
      <c r="S3" s="68">
        <v>55</v>
      </c>
      <c r="T3" s="68">
        <v>0</v>
      </c>
      <c r="U3" s="68">
        <f>R3*60+S3+T3*15</f>
        <v>475</v>
      </c>
      <c r="V3" s="69">
        <v>2</v>
      </c>
      <c r="W3" s="79">
        <f>(G3+L3+Q3+V3)/4</f>
        <v>1.25</v>
      </c>
      <c r="X3" s="69">
        <f>F3+K3+P3+U3</f>
        <v>1019</v>
      </c>
    </row>
    <row r="4" spans="1:24" ht="15.75" customHeight="1" thickBot="1" x14ac:dyDescent="0.3">
      <c r="A4" s="84"/>
      <c r="B4" s="87"/>
      <c r="C4" s="75"/>
      <c r="D4" s="76"/>
      <c r="E4" s="77"/>
      <c r="F4" s="77"/>
      <c r="G4" s="78"/>
      <c r="H4" s="81"/>
      <c r="I4" s="76"/>
      <c r="J4" s="76"/>
      <c r="K4" s="77"/>
      <c r="L4" s="78"/>
      <c r="M4" s="75"/>
      <c r="N4" s="76"/>
      <c r="O4" s="76"/>
      <c r="P4" s="76"/>
      <c r="Q4" s="78"/>
      <c r="R4" s="75"/>
      <c r="S4" s="76"/>
      <c r="T4" s="76"/>
      <c r="U4" s="76"/>
      <c r="V4" s="78"/>
      <c r="W4" s="80"/>
      <c r="X4" s="78"/>
    </row>
    <row r="5" spans="1:24" ht="37.5" customHeight="1" x14ac:dyDescent="0.25">
      <c r="A5" s="83">
        <v>2</v>
      </c>
      <c r="B5" s="93" t="s">
        <v>20</v>
      </c>
      <c r="C5" s="75">
        <v>2</v>
      </c>
      <c r="D5" s="76">
        <v>12</v>
      </c>
      <c r="E5" s="76">
        <v>0</v>
      </c>
      <c r="F5" s="76">
        <f>E5*15+C5*60+D5</f>
        <v>132</v>
      </c>
      <c r="G5" s="82">
        <v>2</v>
      </c>
      <c r="H5" s="81">
        <v>7</v>
      </c>
      <c r="I5" s="76">
        <v>55</v>
      </c>
      <c r="J5" s="76"/>
      <c r="K5" s="76">
        <f>H5*60+I5+J5*15</f>
        <v>475</v>
      </c>
      <c r="L5" s="78">
        <v>4</v>
      </c>
      <c r="M5" s="75">
        <v>2</v>
      </c>
      <c r="N5" s="76">
        <v>58</v>
      </c>
      <c r="O5" s="76"/>
      <c r="P5" s="68">
        <f>M5*60+N5+O5*15</f>
        <v>178</v>
      </c>
      <c r="Q5" s="78">
        <v>4</v>
      </c>
      <c r="R5" s="75">
        <v>6</v>
      </c>
      <c r="S5" s="76">
        <v>5</v>
      </c>
      <c r="T5" s="76">
        <v>5</v>
      </c>
      <c r="U5" s="68">
        <f>R5*60+S5+T5*15</f>
        <v>440</v>
      </c>
      <c r="V5" s="78">
        <v>1</v>
      </c>
      <c r="W5" s="79">
        <f>(G5+L5+Q5+V5)/4</f>
        <v>2.75</v>
      </c>
      <c r="X5" s="69">
        <f t="shared" ref="X5" si="0">F5+K5+P5+U5</f>
        <v>1225</v>
      </c>
    </row>
    <row r="6" spans="1:24" ht="19.5" customHeight="1" thickBot="1" x14ac:dyDescent="0.3">
      <c r="A6" s="84"/>
      <c r="B6" s="94"/>
      <c r="C6" s="75"/>
      <c r="D6" s="76"/>
      <c r="E6" s="76"/>
      <c r="F6" s="76"/>
      <c r="G6" s="82"/>
      <c r="H6" s="81"/>
      <c r="I6" s="76"/>
      <c r="J6" s="76"/>
      <c r="K6" s="76"/>
      <c r="L6" s="78"/>
      <c r="M6" s="75"/>
      <c r="N6" s="76"/>
      <c r="O6" s="76"/>
      <c r="P6" s="76"/>
      <c r="Q6" s="78"/>
      <c r="R6" s="75"/>
      <c r="S6" s="76"/>
      <c r="T6" s="76"/>
      <c r="U6" s="76"/>
      <c r="V6" s="78"/>
      <c r="W6" s="80"/>
      <c r="X6" s="78"/>
    </row>
    <row r="7" spans="1:24" ht="18.75" customHeight="1" x14ac:dyDescent="0.25">
      <c r="A7" s="83">
        <v>3</v>
      </c>
      <c r="B7" s="95" t="s">
        <v>16</v>
      </c>
      <c r="C7" s="75">
        <v>2</v>
      </c>
      <c r="D7" s="76">
        <v>43</v>
      </c>
      <c r="E7" s="76">
        <v>3</v>
      </c>
      <c r="F7" s="76">
        <f>E7*15+C7*60+D7</f>
        <v>208</v>
      </c>
      <c r="G7" s="82">
        <v>4</v>
      </c>
      <c r="H7" s="81">
        <v>6</v>
      </c>
      <c r="I7" s="76">
        <v>7</v>
      </c>
      <c r="J7" s="76"/>
      <c r="K7" s="76">
        <f>H7*60+I7+J7*15</f>
        <v>367</v>
      </c>
      <c r="L7" s="78">
        <v>3</v>
      </c>
      <c r="M7" s="75">
        <v>2</v>
      </c>
      <c r="N7" s="76">
        <v>48</v>
      </c>
      <c r="O7" s="76"/>
      <c r="P7" s="68">
        <f>M7*60+N7+O7*15</f>
        <v>168</v>
      </c>
      <c r="Q7" s="78">
        <v>2</v>
      </c>
      <c r="R7" s="75">
        <v>9</v>
      </c>
      <c r="S7" s="76">
        <v>8</v>
      </c>
      <c r="T7" s="76">
        <v>0</v>
      </c>
      <c r="U7" s="68">
        <f>R7*60+S7+T7*15</f>
        <v>548</v>
      </c>
      <c r="V7" s="78">
        <v>3</v>
      </c>
      <c r="W7" s="79">
        <f>(G7+L7+Q7+V7)/4</f>
        <v>3</v>
      </c>
      <c r="X7" s="69">
        <f t="shared" ref="X7" si="1">F7+K7+P7+U7</f>
        <v>1291</v>
      </c>
    </row>
    <row r="8" spans="1:24" ht="15.75" customHeight="1" thickBot="1" x14ac:dyDescent="0.3">
      <c r="A8" s="84"/>
      <c r="B8" s="96"/>
      <c r="C8" s="75"/>
      <c r="D8" s="76"/>
      <c r="E8" s="76"/>
      <c r="F8" s="76"/>
      <c r="G8" s="82"/>
      <c r="H8" s="81"/>
      <c r="I8" s="76"/>
      <c r="J8" s="76"/>
      <c r="K8" s="76"/>
      <c r="L8" s="78"/>
      <c r="M8" s="75"/>
      <c r="N8" s="76"/>
      <c r="O8" s="76"/>
      <c r="P8" s="76"/>
      <c r="Q8" s="78"/>
      <c r="R8" s="75"/>
      <c r="S8" s="76"/>
      <c r="T8" s="76"/>
      <c r="U8" s="76"/>
      <c r="V8" s="78"/>
      <c r="W8" s="80"/>
      <c r="X8" s="78"/>
    </row>
    <row r="9" spans="1:24" ht="37.5" customHeight="1" x14ac:dyDescent="0.25">
      <c r="A9" s="83">
        <v>4</v>
      </c>
      <c r="B9" s="95" t="s">
        <v>14</v>
      </c>
      <c r="C9" s="75">
        <v>3</v>
      </c>
      <c r="D9" s="76">
        <v>26</v>
      </c>
      <c r="E9" s="76">
        <v>0</v>
      </c>
      <c r="F9" s="76">
        <f>E9*15+C9*60+D9</f>
        <v>206</v>
      </c>
      <c r="G9" s="82">
        <v>3</v>
      </c>
      <c r="H9" s="81">
        <v>5</v>
      </c>
      <c r="I9" s="76">
        <v>45</v>
      </c>
      <c r="J9" s="76"/>
      <c r="K9" s="76">
        <f>H9*60+I9+J9*15</f>
        <v>345</v>
      </c>
      <c r="L9" s="78">
        <v>2</v>
      </c>
      <c r="M9" s="75">
        <v>3</v>
      </c>
      <c r="N9" s="76">
        <v>48</v>
      </c>
      <c r="O9" s="76"/>
      <c r="P9" s="68">
        <f>M9*60+N9+O9*15</f>
        <v>228</v>
      </c>
      <c r="Q9" s="78">
        <v>10</v>
      </c>
      <c r="R9" s="75">
        <v>9</v>
      </c>
      <c r="S9" s="76">
        <v>24</v>
      </c>
      <c r="T9" s="76">
        <v>0</v>
      </c>
      <c r="U9" s="68">
        <f>R9*60+S9+T9*15</f>
        <v>564</v>
      </c>
      <c r="V9" s="78">
        <v>4</v>
      </c>
      <c r="W9" s="79">
        <f>(G9+L9+Q9+V9)/4</f>
        <v>4.75</v>
      </c>
      <c r="X9" s="69">
        <f t="shared" ref="X9" si="2">F9+K9+P9+U9</f>
        <v>1343</v>
      </c>
    </row>
    <row r="10" spans="1:24" ht="15.75" customHeight="1" thickBot="1" x14ac:dyDescent="0.3">
      <c r="A10" s="84"/>
      <c r="B10" s="96"/>
      <c r="C10" s="75"/>
      <c r="D10" s="76"/>
      <c r="E10" s="76"/>
      <c r="F10" s="76"/>
      <c r="G10" s="82"/>
      <c r="H10" s="81"/>
      <c r="I10" s="76"/>
      <c r="J10" s="76"/>
      <c r="K10" s="76"/>
      <c r="L10" s="78"/>
      <c r="M10" s="75"/>
      <c r="N10" s="76"/>
      <c r="O10" s="76"/>
      <c r="P10" s="76"/>
      <c r="Q10" s="78"/>
      <c r="R10" s="75"/>
      <c r="S10" s="76"/>
      <c r="T10" s="76"/>
      <c r="U10" s="76"/>
      <c r="V10" s="78"/>
      <c r="W10" s="80"/>
      <c r="X10" s="78"/>
    </row>
    <row r="11" spans="1:24" ht="18.75" customHeight="1" x14ac:dyDescent="0.25">
      <c r="A11" s="83">
        <v>5</v>
      </c>
      <c r="B11" s="93" t="s">
        <v>21</v>
      </c>
      <c r="C11" s="75">
        <v>3</v>
      </c>
      <c r="D11" s="76">
        <v>25</v>
      </c>
      <c r="E11" s="76">
        <v>3</v>
      </c>
      <c r="F11" s="76">
        <f>E11*15+C11*60+D11</f>
        <v>250</v>
      </c>
      <c r="G11" s="82">
        <v>7</v>
      </c>
      <c r="H11" s="81">
        <v>8</v>
      </c>
      <c r="I11" s="76">
        <v>55</v>
      </c>
      <c r="J11" s="76"/>
      <c r="K11" s="76">
        <f>H11*60+I11+J11*15</f>
        <v>535</v>
      </c>
      <c r="L11" s="78">
        <v>7</v>
      </c>
      <c r="M11" s="75">
        <v>3</v>
      </c>
      <c r="N11" s="76">
        <v>31</v>
      </c>
      <c r="O11" s="76"/>
      <c r="P11" s="68">
        <f>M11*60+N11+O11*15</f>
        <v>211</v>
      </c>
      <c r="Q11" s="78">
        <v>6</v>
      </c>
      <c r="R11" s="75">
        <v>10</v>
      </c>
      <c r="S11" s="76">
        <v>5</v>
      </c>
      <c r="T11" s="76">
        <v>0</v>
      </c>
      <c r="U11" s="68">
        <f>R11*60+S11+T11*15</f>
        <v>605</v>
      </c>
      <c r="V11" s="78">
        <v>5</v>
      </c>
      <c r="W11" s="79">
        <f>(G11+L11+Q11+V11)/4</f>
        <v>6.25</v>
      </c>
      <c r="X11" s="69">
        <f t="shared" ref="X11" si="3">F11+K11+P11+U11</f>
        <v>1601</v>
      </c>
    </row>
    <row r="12" spans="1:24" ht="15.75" customHeight="1" thickBot="1" x14ac:dyDescent="0.3">
      <c r="A12" s="84"/>
      <c r="B12" s="94"/>
      <c r="C12" s="75"/>
      <c r="D12" s="76"/>
      <c r="E12" s="76"/>
      <c r="F12" s="76"/>
      <c r="G12" s="82"/>
      <c r="H12" s="81"/>
      <c r="I12" s="76"/>
      <c r="J12" s="76"/>
      <c r="K12" s="76"/>
      <c r="L12" s="78"/>
      <c r="M12" s="75"/>
      <c r="N12" s="76"/>
      <c r="O12" s="76"/>
      <c r="P12" s="76"/>
      <c r="Q12" s="78"/>
      <c r="R12" s="75"/>
      <c r="S12" s="76"/>
      <c r="T12" s="76"/>
      <c r="U12" s="76"/>
      <c r="V12" s="78"/>
      <c r="W12" s="80"/>
      <c r="X12" s="78"/>
    </row>
    <row r="13" spans="1:24" ht="38.25" customHeight="1" x14ac:dyDescent="0.25">
      <c r="A13" s="83">
        <v>6</v>
      </c>
      <c r="B13" s="95" t="s">
        <v>22</v>
      </c>
      <c r="C13" s="75">
        <v>5</v>
      </c>
      <c r="D13" s="76">
        <v>48</v>
      </c>
      <c r="E13" s="76">
        <v>10</v>
      </c>
      <c r="F13" s="76">
        <f>E13*15+C13*60+D13</f>
        <v>498</v>
      </c>
      <c r="G13" s="82">
        <v>15</v>
      </c>
      <c r="H13" s="81">
        <v>8</v>
      </c>
      <c r="I13" s="76">
        <v>19</v>
      </c>
      <c r="J13" s="76"/>
      <c r="K13" s="76">
        <f>H13*60+I13+J13*15</f>
        <v>499</v>
      </c>
      <c r="L13" s="78">
        <v>5</v>
      </c>
      <c r="M13" s="75">
        <v>2</v>
      </c>
      <c r="N13" s="76">
        <v>59</v>
      </c>
      <c r="O13" s="76"/>
      <c r="P13" s="68">
        <f>M13*60+N13+O13*15</f>
        <v>179</v>
      </c>
      <c r="Q13" s="78">
        <v>5</v>
      </c>
      <c r="R13" s="75">
        <v>10</v>
      </c>
      <c r="S13" s="76">
        <v>30</v>
      </c>
      <c r="T13" s="76">
        <v>5</v>
      </c>
      <c r="U13" s="68">
        <f>R13*60+S13+T13*15</f>
        <v>705</v>
      </c>
      <c r="V13" s="78">
        <v>7</v>
      </c>
      <c r="W13" s="79">
        <f>(G13+L13+Q13+V13)/4</f>
        <v>8</v>
      </c>
      <c r="X13" s="69">
        <f t="shared" ref="X13" si="4">F13+K13+P13+U13</f>
        <v>1881</v>
      </c>
    </row>
    <row r="14" spans="1:24" ht="15.75" customHeight="1" thickBot="1" x14ac:dyDescent="0.3">
      <c r="A14" s="84"/>
      <c r="B14" s="96"/>
      <c r="C14" s="75"/>
      <c r="D14" s="76"/>
      <c r="E14" s="76"/>
      <c r="F14" s="76"/>
      <c r="G14" s="82"/>
      <c r="H14" s="81"/>
      <c r="I14" s="76"/>
      <c r="J14" s="76"/>
      <c r="K14" s="76"/>
      <c r="L14" s="78"/>
      <c r="M14" s="75"/>
      <c r="N14" s="76"/>
      <c r="O14" s="76"/>
      <c r="P14" s="76"/>
      <c r="Q14" s="78"/>
      <c r="R14" s="75"/>
      <c r="S14" s="76"/>
      <c r="T14" s="76"/>
      <c r="U14" s="76"/>
      <c r="V14" s="78"/>
      <c r="W14" s="80"/>
      <c r="X14" s="78"/>
    </row>
    <row r="15" spans="1:24" ht="37.5" customHeight="1" x14ac:dyDescent="0.25">
      <c r="A15" s="83">
        <v>7</v>
      </c>
      <c r="B15" s="93" t="s">
        <v>15</v>
      </c>
      <c r="C15" s="75">
        <v>4</v>
      </c>
      <c r="D15" s="76">
        <v>13</v>
      </c>
      <c r="E15" s="76">
        <v>0</v>
      </c>
      <c r="F15" s="76">
        <f>E15*15+C15*60+D15</f>
        <v>253</v>
      </c>
      <c r="G15" s="82">
        <v>8</v>
      </c>
      <c r="H15" s="81">
        <v>11</v>
      </c>
      <c r="I15" s="76">
        <v>34</v>
      </c>
      <c r="J15" s="76">
        <v>5</v>
      </c>
      <c r="K15" s="76">
        <f>H15*60+I15+J15*15</f>
        <v>769</v>
      </c>
      <c r="L15" s="78">
        <v>14</v>
      </c>
      <c r="M15" s="75">
        <v>2</v>
      </c>
      <c r="N15" s="76">
        <v>55</v>
      </c>
      <c r="O15" s="76"/>
      <c r="P15" s="68">
        <f>M15*60+N15+O15*15</f>
        <v>175</v>
      </c>
      <c r="Q15" s="78">
        <v>3</v>
      </c>
      <c r="R15" s="75">
        <v>13</v>
      </c>
      <c r="S15" s="76">
        <v>15</v>
      </c>
      <c r="T15" s="76">
        <v>0</v>
      </c>
      <c r="U15" s="68">
        <f>R15*60+S15+T15*15</f>
        <v>795</v>
      </c>
      <c r="V15" s="78">
        <v>8</v>
      </c>
      <c r="W15" s="79">
        <f>(G15+L15+Q15+V15)/4</f>
        <v>8.25</v>
      </c>
      <c r="X15" s="69">
        <f t="shared" ref="X15" si="5">F15+K15+P15+U15</f>
        <v>1992</v>
      </c>
    </row>
    <row r="16" spans="1:24" ht="15.75" customHeight="1" thickBot="1" x14ac:dyDescent="0.3">
      <c r="A16" s="84"/>
      <c r="B16" s="94"/>
      <c r="C16" s="75"/>
      <c r="D16" s="76"/>
      <c r="E16" s="76"/>
      <c r="F16" s="76"/>
      <c r="G16" s="82"/>
      <c r="H16" s="81"/>
      <c r="I16" s="76"/>
      <c r="J16" s="76"/>
      <c r="K16" s="76"/>
      <c r="L16" s="78"/>
      <c r="M16" s="75"/>
      <c r="N16" s="76"/>
      <c r="O16" s="76"/>
      <c r="P16" s="76"/>
      <c r="Q16" s="78"/>
      <c r="R16" s="75"/>
      <c r="S16" s="76"/>
      <c r="T16" s="76"/>
      <c r="U16" s="76"/>
      <c r="V16" s="78"/>
      <c r="W16" s="80"/>
      <c r="X16" s="78"/>
    </row>
    <row r="17" spans="1:24" ht="37.5" customHeight="1" x14ac:dyDescent="0.25">
      <c r="A17" s="83">
        <v>8</v>
      </c>
      <c r="B17" s="95" t="s">
        <v>19</v>
      </c>
      <c r="C17" s="75">
        <v>3</v>
      </c>
      <c r="D17" s="76">
        <v>11</v>
      </c>
      <c r="E17" s="76">
        <v>2</v>
      </c>
      <c r="F17" s="76">
        <f>E17*15+C17*60+D17</f>
        <v>221</v>
      </c>
      <c r="G17" s="82">
        <v>5</v>
      </c>
      <c r="H17" s="81">
        <v>10</v>
      </c>
      <c r="I17" s="76">
        <v>34</v>
      </c>
      <c r="J17" s="76">
        <v>5</v>
      </c>
      <c r="K17" s="76">
        <f>H17*60+I17+J17*15</f>
        <v>709</v>
      </c>
      <c r="L17" s="78">
        <v>13</v>
      </c>
      <c r="M17" s="75">
        <v>5</v>
      </c>
      <c r="N17" s="76">
        <v>1</v>
      </c>
      <c r="O17" s="76"/>
      <c r="P17" s="68">
        <f>M17*60+N17+O17*15</f>
        <v>301</v>
      </c>
      <c r="Q17" s="78">
        <v>12</v>
      </c>
      <c r="R17" s="75">
        <v>12</v>
      </c>
      <c r="S17" s="76">
        <v>43</v>
      </c>
      <c r="T17" s="76">
        <v>10</v>
      </c>
      <c r="U17" s="68">
        <f>R17*60+S17+T17*15</f>
        <v>913</v>
      </c>
      <c r="V17" s="78">
        <v>9</v>
      </c>
      <c r="W17" s="79">
        <f>(G17+L17+Q17+V17)/4</f>
        <v>9.75</v>
      </c>
      <c r="X17" s="69">
        <f t="shared" ref="X17" si="6">F17+K17+P17+U17</f>
        <v>2144</v>
      </c>
    </row>
    <row r="18" spans="1:24" ht="15.75" customHeight="1" thickBot="1" x14ac:dyDescent="0.3">
      <c r="A18" s="84"/>
      <c r="B18" s="96"/>
      <c r="C18" s="75"/>
      <c r="D18" s="76"/>
      <c r="E18" s="76"/>
      <c r="F18" s="76"/>
      <c r="G18" s="82"/>
      <c r="H18" s="81"/>
      <c r="I18" s="76"/>
      <c r="J18" s="76"/>
      <c r="K18" s="76"/>
      <c r="L18" s="78"/>
      <c r="M18" s="75"/>
      <c r="N18" s="76"/>
      <c r="O18" s="76"/>
      <c r="P18" s="76"/>
      <c r="Q18" s="78"/>
      <c r="R18" s="75"/>
      <c r="S18" s="76"/>
      <c r="T18" s="76"/>
      <c r="U18" s="76"/>
      <c r="V18" s="78"/>
      <c r="W18" s="80"/>
      <c r="X18" s="78"/>
    </row>
    <row r="19" spans="1:24" ht="18.75" customHeight="1" x14ac:dyDescent="0.25">
      <c r="A19" s="84"/>
      <c r="B19" s="86" t="s">
        <v>29</v>
      </c>
      <c r="C19" s="75">
        <v>3</v>
      </c>
      <c r="D19" s="76">
        <v>29</v>
      </c>
      <c r="E19" s="76">
        <v>8</v>
      </c>
      <c r="F19" s="76">
        <f>E19*15+C19*60+D19</f>
        <v>329</v>
      </c>
      <c r="G19" s="82">
        <v>13</v>
      </c>
      <c r="H19" s="81">
        <v>9</v>
      </c>
      <c r="I19" s="76">
        <v>21</v>
      </c>
      <c r="J19" s="76"/>
      <c r="K19" s="76">
        <f>H19*60+I19+J19*15</f>
        <v>561</v>
      </c>
      <c r="L19" s="78">
        <v>9</v>
      </c>
      <c r="M19" s="75">
        <v>3</v>
      </c>
      <c r="N19" s="76">
        <v>34</v>
      </c>
      <c r="O19" s="76"/>
      <c r="P19" s="68">
        <f>M19*60+N19+O19*15</f>
        <v>214</v>
      </c>
      <c r="Q19" s="78">
        <v>7</v>
      </c>
      <c r="R19" s="75">
        <v>15</v>
      </c>
      <c r="S19" s="76">
        <v>0</v>
      </c>
      <c r="T19" s="76">
        <v>13</v>
      </c>
      <c r="U19" s="68">
        <f>R19*60+S19+T19*15</f>
        <v>1095</v>
      </c>
      <c r="V19" s="78">
        <v>10</v>
      </c>
      <c r="W19" s="79">
        <f>(G19+L19+Q19+V19)/4</f>
        <v>9.75</v>
      </c>
      <c r="X19" s="69">
        <f t="shared" ref="X19" si="7">F19+K19+P19+U19</f>
        <v>2199</v>
      </c>
    </row>
    <row r="20" spans="1:24" ht="19.5" customHeight="1" thickBot="1" x14ac:dyDescent="0.3">
      <c r="A20" s="88"/>
      <c r="B20" s="87"/>
      <c r="C20" s="75"/>
      <c r="D20" s="76"/>
      <c r="E20" s="76"/>
      <c r="F20" s="76"/>
      <c r="G20" s="82"/>
      <c r="H20" s="81"/>
      <c r="I20" s="76"/>
      <c r="J20" s="76"/>
      <c r="K20" s="76"/>
      <c r="L20" s="78"/>
      <c r="M20" s="75"/>
      <c r="N20" s="76"/>
      <c r="O20" s="76"/>
      <c r="P20" s="76"/>
      <c r="Q20" s="78"/>
      <c r="R20" s="75"/>
      <c r="S20" s="76"/>
      <c r="T20" s="76"/>
      <c r="U20" s="76"/>
      <c r="V20" s="78"/>
      <c r="W20" s="80"/>
      <c r="X20" s="78"/>
    </row>
    <row r="21" spans="1:24" ht="18.75" customHeight="1" x14ac:dyDescent="0.25">
      <c r="A21" s="83">
        <v>10</v>
      </c>
      <c r="B21" s="95" t="s">
        <v>17</v>
      </c>
      <c r="C21" s="75">
        <v>4</v>
      </c>
      <c r="D21" s="76">
        <v>25</v>
      </c>
      <c r="E21" s="76">
        <v>1</v>
      </c>
      <c r="F21" s="76">
        <f>E21*15+C21*60+D21</f>
        <v>280</v>
      </c>
      <c r="G21" s="82">
        <v>10</v>
      </c>
      <c r="H21" s="81">
        <v>8</v>
      </c>
      <c r="I21" s="76">
        <v>20</v>
      </c>
      <c r="J21" s="76"/>
      <c r="K21" s="76">
        <f>H21*60+I21+J21*15</f>
        <v>500</v>
      </c>
      <c r="L21" s="78">
        <v>6</v>
      </c>
      <c r="M21" s="75">
        <v>5</v>
      </c>
      <c r="N21" s="76">
        <v>10</v>
      </c>
      <c r="O21" s="76">
        <v>16</v>
      </c>
      <c r="P21" s="68">
        <f>M21*60+N21+O21*15</f>
        <v>550</v>
      </c>
      <c r="Q21" s="78">
        <v>18</v>
      </c>
      <c r="R21" s="75">
        <v>9</v>
      </c>
      <c r="S21" s="76">
        <v>58</v>
      </c>
      <c r="T21" s="76">
        <v>5</v>
      </c>
      <c r="U21" s="68">
        <f>R21*60+S21+T21*15</f>
        <v>673</v>
      </c>
      <c r="V21" s="78">
        <v>6</v>
      </c>
      <c r="W21" s="79">
        <f>(G21+L21+Q21+V21)/4</f>
        <v>10</v>
      </c>
      <c r="X21" s="69">
        <f t="shared" ref="X21" si="8">F21+K21+P21+U21</f>
        <v>2003</v>
      </c>
    </row>
    <row r="22" spans="1:24" ht="19.5" customHeight="1" thickBot="1" x14ac:dyDescent="0.3">
      <c r="A22" s="84"/>
      <c r="B22" s="96"/>
      <c r="C22" s="75"/>
      <c r="D22" s="76"/>
      <c r="E22" s="76"/>
      <c r="F22" s="76"/>
      <c r="G22" s="82"/>
      <c r="H22" s="81"/>
      <c r="I22" s="76"/>
      <c r="J22" s="76"/>
      <c r="K22" s="76"/>
      <c r="L22" s="78"/>
      <c r="M22" s="75"/>
      <c r="N22" s="76"/>
      <c r="O22" s="76"/>
      <c r="P22" s="76"/>
      <c r="Q22" s="78"/>
      <c r="R22" s="75"/>
      <c r="S22" s="76"/>
      <c r="T22" s="76"/>
      <c r="U22" s="76"/>
      <c r="V22" s="78"/>
      <c r="W22" s="80"/>
      <c r="X22" s="78"/>
    </row>
    <row r="23" spans="1:24" ht="18.75" customHeight="1" x14ac:dyDescent="0.25">
      <c r="A23" s="83">
        <v>11</v>
      </c>
      <c r="B23" s="93" t="s">
        <v>18</v>
      </c>
      <c r="C23" s="75">
        <v>3</v>
      </c>
      <c r="D23" s="76">
        <v>21</v>
      </c>
      <c r="E23" s="76">
        <v>3</v>
      </c>
      <c r="F23" s="76">
        <f>E23*15+C23*60+D23</f>
        <v>246</v>
      </c>
      <c r="G23" s="82">
        <v>6</v>
      </c>
      <c r="H23" s="81">
        <v>13</v>
      </c>
      <c r="I23" s="76">
        <v>9</v>
      </c>
      <c r="J23" s="76"/>
      <c r="K23" s="76">
        <f>H23*60+I23+J23*15</f>
        <v>789</v>
      </c>
      <c r="L23" s="78">
        <v>15</v>
      </c>
      <c r="M23" s="75">
        <v>3</v>
      </c>
      <c r="N23" s="76">
        <v>36</v>
      </c>
      <c r="O23" s="76"/>
      <c r="P23" s="68">
        <f>M23*60+N23+O23*15</f>
        <v>216</v>
      </c>
      <c r="Q23" s="78">
        <v>8</v>
      </c>
      <c r="R23" s="75">
        <v>17</v>
      </c>
      <c r="S23" s="76">
        <v>20</v>
      </c>
      <c r="T23" s="76">
        <f>2+5+1</f>
        <v>8</v>
      </c>
      <c r="U23" s="68">
        <f>R23*60+S23+T23*15</f>
        <v>1160</v>
      </c>
      <c r="V23" s="78">
        <v>12</v>
      </c>
      <c r="W23" s="79">
        <f>(G23+L23+Q23+V23)/4</f>
        <v>10.25</v>
      </c>
      <c r="X23" s="69">
        <f t="shared" ref="X23" si="9">F23+K23+P23+U23</f>
        <v>2411</v>
      </c>
    </row>
    <row r="24" spans="1:24" ht="19.5" customHeight="1" thickBot="1" x14ac:dyDescent="0.3">
      <c r="A24" s="84"/>
      <c r="B24" s="94"/>
      <c r="C24" s="75"/>
      <c r="D24" s="76"/>
      <c r="E24" s="76"/>
      <c r="F24" s="76"/>
      <c r="G24" s="82"/>
      <c r="H24" s="81"/>
      <c r="I24" s="76"/>
      <c r="J24" s="76"/>
      <c r="K24" s="76"/>
      <c r="L24" s="78"/>
      <c r="M24" s="75"/>
      <c r="N24" s="76"/>
      <c r="O24" s="76"/>
      <c r="P24" s="76"/>
      <c r="Q24" s="78"/>
      <c r="R24" s="75"/>
      <c r="S24" s="76"/>
      <c r="T24" s="76"/>
      <c r="U24" s="76"/>
      <c r="V24" s="78"/>
      <c r="W24" s="80"/>
      <c r="X24" s="78"/>
    </row>
    <row r="25" spans="1:24" ht="37.5" customHeight="1" x14ac:dyDescent="0.25">
      <c r="A25" s="83">
        <v>12</v>
      </c>
      <c r="B25" s="86" t="s">
        <v>30</v>
      </c>
      <c r="C25" s="75">
        <v>3</v>
      </c>
      <c r="D25" s="76">
        <v>33</v>
      </c>
      <c r="E25" s="76">
        <v>5</v>
      </c>
      <c r="F25" s="76">
        <f>E25*15+C25*60+D25</f>
        <v>288</v>
      </c>
      <c r="G25" s="82">
        <v>11</v>
      </c>
      <c r="H25" s="81">
        <v>10</v>
      </c>
      <c r="I25" s="76">
        <v>5</v>
      </c>
      <c r="J25" s="76"/>
      <c r="K25" s="76">
        <f>H25*60+I25+J25*15</f>
        <v>605</v>
      </c>
      <c r="L25" s="78">
        <v>11</v>
      </c>
      <c r="M25" s="75">
        <v>5</v>
      </c>
      <c r="N25" s="76">
        <v>13</v>
      </c>
      <c r="O25" s="76"/>
      <c r="P25" s="68">
        <f>M25*60+N25+O25*15</f>
        <v>313</v>
      </c>
      <c r="Q25" s="78">
        <v>14</v>
      </c>
      <c r="R25" s="75"/>
      <c r="S25" s="76"/>
      <c r="T25" s="76">
        <f>75+5+1</f>
        <v>81</v>
      </c>
      <c r="U25" s="68">
        <f>R25*60+S25+T25*15</f>
        <v>1215</v>
      </c>
      <c r="V25" s="78">
        <v>12</v>
      </c>
      <c r="W25" s="79">
        <f>(G25+L25+Q25+V25)/4</f>
        <v>12</v>
      </c>
      <c r="X25" s="69">
        <f t="shared" ref="X25" si="10">F25+K25+P25+U25</f>
        <v>2421</v>
      </c>
    </row>
    <row r="26" spans="1:24" ht="15.75" customHeight="1" thickBot="1" x14ac:dyDescent="0.3">
      <c r="A26" s="84"/>
      <c r="B26" s="87"/>
      <c r="C26" s="75"/>
      <c r="D26" s="76"/>
      <c r="E26" s="76"/>
      <c r="F26" s="76"/>
      <c r="G26" s="82"/>
      <c r="H26" s="81"/>
      <c r="I26" s="76"/>
      <c r="J26" s="76"/>
      <c r="K26" s="76"/>
      <c r="L26" s="78"/>
      <c r="M26" s="75"/>
      <c r="N26" s="76"/>
      <c r="O26" s="76"/>
      <c r="P26" s="76"/>
      <c r="Q26" s="78"/>
      <c r="R26" s="75"/>
      <c r="S26" s="76"/>
      <c r="T26" s="76"/>
      <c r="U26" s="76"/>
      <c r="V26" s="78"/>
      <c r="W26" s="80"/>
      <c r="X26" s="78"/>
    </row>
    <row r="27" spans="1:24" ht="18.75" customHeight="1" x14ac:dyDescent="0.25">
      <c r="A27" s="83">
        <v>13</v>
      </c>
      <c r="B27" s="93" t="s">
        <v>13</v>
      </c>
      <c r="C27" s="75">
        <v>6</v>
      </c>
      <c r="D27" s="76">
        <v>26</v>
      </c>
      <c r="E27" s="76">
        <v>0</v>
      </c>
      <c r="F27" s="76">
        <f>E27*15+C27*60+D27</f>
        <v>386</v>
      </c>
      <c r="G27" s="82">
        <v>14</v>
      </c>
      <c r="H27" s="81">
        <v>8</v>
      </c>
      <c r="I27" s="76">
        <v>57</v>
      </c>
      <c r="J27" s="76"/>
      <c r="K27" s="76">
        <f>H27*60+I27+J27*15</f>
        <v>537</v>
      </c>
      <c r="L27" s="78">
        <v>8</v>
      </c>
      <c r="M27" s="75">
        <v>3</v>
      </c>
      <c r="N27" s="76">
        <v>44</v>
      </c>
      <c r="O27" s="76"/>
      <c r="P27" s="68">
        <f>M27*60+N27+O27*15</f>
        <v>224</v>
      </c>
      <c r="Q27" s="78">
        <v>9</v>
      </c>
      <c r="R27" s="75"/>
      <c r="S27" s="76"/>
      <c r="T27" s="76">
        <v>115</v>
      </c>
      <c r="U27" s="68">
        <f>R27*60+S27+T27*15</f>
        <v>1725</v>
      </c>
      <c r="V27" s="78">
        <v>18</v>
      </c>
      <c r="W27" s="79">
        <f>(G27+L27+Q27+V27)/4</f>
        <v>12.25</v>
      </c>
      <c r="X27" s="69">
        <f t="shared" ref="X27" si="11">F27+K27+P27+U27</f>
        <v>2872</v>
      </c>
    </row>
    <row r="28" spans="1:24" ht="15.75" customHeight="1" thickBot="1" x14ac:dyDescent="0.3">
      <c r="A28" s="84"/>
      <c r="B28" s="94"/>
      <c r="C28" s="75"/>
      <c r="D28" s="76"/>
      <c r="E28" s="76"/>
      <c r="F28" s="76"/>
      <c r="G28" s="82"/>
      <c r="H28" s="81"/>
      <c r="I28" s="76"/>
      <c r="J28" s="76"/>
      <c r="K28" s="76"/>
      <c r="L28" s="78"/>
      <c r="M28" s="75"/>
      <c r="N28" s="76"/>
      <c r="O28" s="76"/>
      <c r="P28" s="76"/>
      <c r="Q28" s="78"/>
      <c r="R28" s="75"/>
      <c r="S28" s="76"/>
      <c r="T28" s="76"/>
      <c r="U28" s="76"/>
      <c r="V28" s="78"/>
      <c r="W28" s="80"/>
      <c r="X28" s="78"/>
    </row>
    <row r="29" spans="1:24" ht="37.5" customHeight="1" x14ac:dyDescent="0.25">
      <c r="A29" s="83">
        <v>14</v>
      </c>
      <c r="B29" s="86" t="s">
        <v>24</v>
      </c>
      <c r="C29" s="75">
        <v>3</v>
      </c>
      <c r="D29" s="76">
        <v>15</v>
      </c>
      <c r="E29" s="76">
        <v>5</v>
      </c>
      <c r="F29" s="76">
        <f>E29*15+C29*60+D29</f>
        <v>270</v>
      </c>
      <c r="G29" s="82">
        <v>9</v>
      </c>
      <c r="H29" s="81">
        <v>13</v>
      </c>
      <c r="I29" s="76">
        <v>17</v>
      </c>
      <c r="J29" s="76">
        <v>6</v>
      </c>
      <c r="K29" s="76">
        <f>H29*60+I29+J29*15</f>
        <v>887</v>
      </c>
      <c r="L29" s="78">
        <v>17</v>
      </c>
      <c r="M29" s="75">
        <v>5</v>
      </c>
      <c r="N29" s="76">
        <v>2</v>
      </c>
      <c r="O29" s="76"/>
      <c r="P29" s="68">
        <f>M29*60+N29+O29*15</f>
        <v>302</v>
      </c>
      <c r="Q29" s="78">
        <v>13</v>
      </c>
      <c r="R29" s="75"/>
      <c r="S29" s="76"/>
      <c r="T29" s="76">
        <f>75+5+5</f>
        <v>85</v>
      </c>
      <c r="U29" s="68">
        <f>R29*60+S29+T29*15</f>
        <v>1275</v>
      </c>
      <c r="V29" s="78">
        <v>15</v>
      </c>
      <c r="W29" s="79">
        <f>(G29+L29+Q29+V29)/4</f>
        <v>13.5</v>
      </c>
      <c r="X29" s="69">
        <f t="shared" ref="X29" si="12">F29+K29+P29+U29</f>
        <v>2734</v>
      </c>
    </row>
    <row r="30" spans="1:24" ht="15.75" customHeight="1" thickBot="1" x14ac:dyDescent="0.3">
      <c r="A30" s="84"/>
      <c r="B30" s="87"/>
      <c r="C30" s="75"/>
      <c r="D30" s="76"/>
      <c r="E30" s="76"/>
      <c r="F30" s="76"/>
      <c r="G30" s="82"/>
      <c r="H30" s="81"/>
      <c r="I30" s="76"/>
      <c r="J30" s="76"/>
      <c r="K30" s="76"/>
      <c r="L30" s="78"/>
      <c r="M30" s="75"/>
      <c r="N30" s="76"/>
      <c r="O30" s="76"/>
      <c r="P30" s="76"/>
      <c r="Q30" s="78"/>
      <c r="R30" s="75"/>
      <c r="S30" s="76"/>
      <c r="T30" s="76"/>
      <c r="U30" s="76"/>
      <c r="V30" s="78"/>
      <c r="W30" s="80"/>
      <c r="X30" s="78"/>
    </row>
    <row r="31" spans="1:24" ht="18.75" customHeight="1" x14ac:dyDescent="0.25">
      <c r="A31" s="83">
        <v>15</v>
      </c>
      <c r="B31" s="95" t="s">
        <v>12</v>
      </c>
      <c r="C31" s="75">
        <v>6</v>
      </c>
      <c r="D31" s="76">
        <v>56</v>
      </c>
      <c r="E31" s="76">
        <v>6</v>
      </c>
      <c r="F31" s="76">
        <f>E31*15+C31*60+D31</f>
        <v>506</v>
      </c>
      <c r="G31" s="82">
        <v>16</v>
      </c>
      <c r="H31" s="81">
        <v>9</v>
      </c>
      <c r="I31" s="76">
        <v>21</v>
      </c>
      <c r="J31" s="76"/>
      <c r="K31" s="76">
        <f>H31*60+I31+J31*15</f>
        <v>561</v>
      </c>
      <c r="L31" s="78">
        <v>10</v>
      </c>
      <c r="M31" s="75">
        <v>4</v>
      </c>
      <c r="N31" s="76">
        <v>36</v>
      </c>
      <c r="O31" s="76">
        <v>5</v>
      </c>
      <c r="P31" s="68">
        <f>M31*60+N31+O31*15</f>
        <v>351</v>
      </c>
      <c r="Q31" s="78">
        <v>15</v>
      </c>
      <c r="R31" s="75"/>
      <c r="S31" s="76"/>
      <c r="T31" s="76">
        <v>100</v>
      </c>
      <c r="U31" s="68">
        <f>R31*60+S31+T31*15</f>
        <v>1500</v>
      </c>
      <c r="V31" s="78">
        <v>16</v>
      </c>
      <c r="W31" s="79">
        <f>(G31+L31+Q31+V31)/4</f>
        <v>14.25</v>
      </c>
      <c r="X31" s="69">
        <f t="shared" ref="X31" si="13">F31+K31+P31+U31</f>
        <v>2918</v>
      </c>
    </row>
    <row r="32" spans="1:24" ht="15.75" customHeight="1" thickBot="1" x14ac:dyDescent="0.3">
      <c r="A32" s="84"/>
      <c r="B32" s="96"/>
      <c r="C32" s="75"/>
      <c r="D32" s="76"/>
      <c r="E32" s="76"/>
      <c r="F32" s="76"/>
      <c r="G32" s="82"/>
      <c r="H32" s="81"/>
      <c r="I32" s="76"/>
      <c r="J32" s="76"/>
      <c r="K32" s="76"/>
      <c r="L32" s="78"/>
      <c r="M32" s="75"/>
      <c r="N32" s="76"/>
      <c r="O32" s="76"/>
      <c r="P32" s="76"/>
      <c r="Q32" s="78"/>
      <c r="R32" s="75"/>
      <c r="S32" s="76"/>
      <c r="T32" s="76"/>
      <c r="U32" s="76"/>
      <c r="V32" s="78"/>
      <c r="W32" s="80"/>
      <c r="X32" s="78"/>
    </row>
    <row r="33" spans="1:24" ht="15" customHeight="1" x14ac:dyDescent="0.25">
      <c r="A33" s="83">
        <v>16</v>
      </c>
      <c r="B33" s="86" t="s">
        <v>26</v>
      </c>
      <c r="C33" s="75"/>
      <c r="D33" s="76"/>
      <c r="E33" s="76">
        <v>100</v>
      </c>
      <c r="F33" s="76">
        <f>E33*15+C33*60+D33</f>
        <v>1500</v>
      </c>
      <c r="G33" s="82">
        <v>18</v>
      </c>
      <c r="H33" s="81"/>
      <c r="I33" s="76"/>
      <c r="J33" s="76">
        <v>100</v>
      </c>
      <c r="K33" s="76">
        <f>H33*60+I33+J33*15</f>
        <v>1500</v>
      </c>
      <c r="L33" s="78">
        <v>18</v>
      </c>
      <c r="M33" s="75">
        <v>4</v>
      </c>
      <c r="N33" s="76">
        <v>9</v>
      </c>
      <c r="O33" s="76"/>
      <c r="P33" s="68">
        <f>M33*60+N33+O33*15</f>
        <v>249</v>
      </c>
      <c r="Q33" s="78">
        <v>11</v>
      </c>
      <c r="R33" s="75"/>
      <c r="S33" s="76"/>
      <c r="T33" s="76">
        <v>75</v>
      </c>
      <c r="U33" s="68">
        <f>R33*60+S33+T33*15</f>
        <v>1125</v>
      </c>
      <c r="V33" s="78">
        <v>11</v>
      </c>
      <c r="W33" s="79">
        <f>(G33+L33+Q33+V33)/4</f>
        <v>14.5</v>
      </c>
      <c r="X33" s="69">
        <f t="shared" ref="X33" si="14">F33+K33+P33+U33</f>
        <v>4374</v>
      </c>
    </row>
    <row r="34" spans="1:24" ht="15.75" customHeight="1" thickBot="1" x14ac:dyDescent="0.3">
      <c r="A34" s="84"/>
      <c r="B34" s="87"/>
      <c r="C34" s="85"/>
      <c r="D34" s="77"/>
      <c r="E34" s="77"/>
      <c r="F34" s="77"/>
      <c r="G34" s="97"/>
      <c r="H34" s="98"/>
      <c r="I34" s="77"/>
      <c r="J34" s="77"/>
      <c r="K34" s="76"/>
      <c r="L34" s="78"/>
      <c r="M34" s="85"/>
      <c r="N34" s="77"/>
      <c r="O34" s="77"/>
      <c r="P34" s="76"/>
      <c r="Q34" s="78"/>
      <c r="R34" s="85"/>
      <c r="S34" s="77"/>
      <c r="T34" s="77"/>
      <c r="U34" s="76"/>
      <c r="V34" s="78"/>
      <c r="W34" s="80"/>
      <c r="X34" s="78"/>
    </row>
    <row r="35" spans="1:24" ht="18.75" customHeight="1" x14ac:dyDescent="0.25">
      <c r="A35" s="84"/>
      <c r="B35" s="95" t="s">
        <v>23</v>
      </c>
      <c r="C35" s="75">
        <v>4</v>
      </c>
      <c r="D35" s="76">
        <v>9</v>
      </c>
      <c r="E35" s="76">
        <v>3</v>
      </c>
      <c r="F35" s="76">
        <f>E35*15+C35*60+D35</f>
        <v>294</v>
      </c>
      <c r="G35" s="82">
        <v>12</v>
      </c>
      <c r="H35" s="81">
        <v>14</v>
      </c>
      <c r="I35" s="76">
        <v>0</v>
      </c>
      <c r="J35" s="76"/>
      <c r="K35" s="76">
        <f>H35*60+I35+J35*15</f>
        <v>840</v>
      </c>
      <c r="L35" s="78">
        <v>16</v>
      </c>
      <c r="M35" s="76">
        <v>4</v>
      </c>
      <c r="N35" s="76">
        <v>48</v>
      </c>
      <c r="O35" s="76">
        <v>5</v>
      </c>
      <c r="P35" s="68">
        <f>M35*60+N35+O35*15</f>
        <v>363</v>
      </c>
      <c r="Q35" s="78">
        <v>16</v>
      </c>
      <c r="R35" s="76"/>
      <c r="S35" s="76"/>
      <c r="T35" s="76">
        <f>75+5+1</f>
        <v>81</v>
      </c>
      <c r="U35" s="68">
        <f>R35*60+S35+T35*15</f>
        <v>1215</v>
      </c>
      <c r="V35" s="78">
        <v>14</v>
      </c>
      <c r="W35" s="79">
        <f>(G35+L35+Q35+V35)/4</f>
        <v>14.5</v>
      </c>
      <c r="X35" s="69">
        <f t="shared" ref="X35" si="15">F35+K35+P35+U35</f>
        <v>2712</v>
      </c>
    </row>
    <row r="36" spans="1:24" ht="18.75" customHeight="1" thickBot="1" x14ac:dyDescent="0.3">
      <c r="A36" s="88"/>
      <c r="B36" s="99"/>
      <c r="C36" s="75"/>
      <c r="D36" s="76"/>
      <c r="E36" s="76"/>
      <c r="F36" s="77"/>
      <c r="G36" s="82"/>
      <c r="H36" s="81"/>
      <c r="I36" s="76"/>
      <c r="J36" s="76"/>
      <c r="K36" s="76"/>
      <c r="L36" s="78"/>
      <c r="M36" s="76"/>
      <c r="N36" s="76"/>
      <c r="O36" s="76"/>
      <c r="P36" s="76"/>
      <c r="Q36" s="78"/>
      <c r="R36" s="76"/>
      <c r="S36" s="76"/>
      <c r="T36" s="76"/>
      <c r="U36" s="76"/>
      <c r="V36" s="78"/>
      <c r="W36" s="80"/>
      <c r="X36" s="78"/>
    </row>
    <row r="37" spans="1:24" ht="18.75" customHeight="1" x14ac:dyDescent="0.25">
      <c r="A37" s="83">
        <v>18</v>
      </c>
      <c r="B37" s="105" t="s">
        <v>25</v>
      </c>
      <c r="C37" s="75"/>
      <c r="D37" s="76"/>
      <c r="E37" s="76">
        <v>100</v>
      </c>
      <c r="F37" s="76">
        <f>E37*15+C37*60+D37</f>
        <v>1500</v>
      </c>
      <c r="G37" s="82">
        <v>17</v>
      </c>
      <c r="H37" s="81">
        <v>10</v>
      </c>
      <c r="I37" s="76">
        <v>45</v>
      </c>
      <c r="J37" s="76"/>
      <c r="K37" s="76">
        <f>H37*60+I37+J37*15</f>
        <v>645</v>
      </c>
      <c r="L37" s="78">
        <v>12</v>
      </c>
      <c r="M37" s="76">
        <v>6</v>
      </c>
      <c r="N37" s="76">
        <v>5</v>
      </c>
      <c r="O37" s="76"/>
      <c r="P37" s="68">
        <f>M37*60+N37+O37*15</f>
        <v>365</v>
      </c>
      <c r="Q37" s="78">
        <v>17</v>
      </c>
      <c r="R37" s="76"/>
      <c r="S37" s="76"/>
      <c r="T37" s="76">
        <v>100</v>
      </c>
      <c r="U37" s="68">
        <f>R37*60+S37+T37*15</f>
        <v>1500</v>
      </c>
      <c r="V37" s="78">
        <v>17</v>
      </c>
      <c r="W37" s="79">
        <f>(G37+L37+Q37+V37)/4</f>
        <v>15.75</v>
      </c>
      <c r="X37" s="69">
        <f t="shared" ref="X37" si="16">F37+K37+P37+U37</f>
        <v>4010</v>
      </c>
    </row>
    <row r="38" spans="1:24" ht="18.75" customHeight="1" thickBot="1" x14ac:dyDescent="0.3">
      <c r="A38" s="106"/>
      <c r="B38" s="87"/>
      <c r="C38" s="107"/>
      <c r="D38" s="100"/>
      <c r="E38" s="100"/>
      <c r="F38" s="100"/>
      <c r="G38" s="101"/>
      <c r="H38" s="102"/>
      <c r="I38" s="100"/>
      <c r="J38" s="100"/>
      <c r="K38" s="100"/>
      <c r="L38" s="104"/>
      <c r="M38" s="100"/>
      <c r="N38" s="100"/>
      <c r="O38" s="100"/>
      <c r="P38" s="100"/>
      <c r="Q38" s="104"/>
      <c r="R38" s="100"/>
      <c r="S38" s="100"/>
      <c r="T38" s="100"/>
      <c r="U38" s="100"/>
      <c r="V38" s="104"/>
      <c r="W38" s="103"/>
      <c r="X38" s="104"/>
    </row>
  </sheetData>
  <sortState ref="B3:W38">
    <sortCondition ref="W3:W38"/>
  </sortState>
  <mergeCells count="438">
    <mergeCell ref="R37:R38"/>
    <mergeCell ref="S37:S38"/>
    <mergeCell ref="T37:T38"/>
    <mergeCell ref="U37:U38"/>
    <mergeCell ref="V37:V38"/>
    <mergeCell ref="A33:A36"/>
    <mergeCell ref="R33:R34"/>
    <mergeCell ref="S33:S34"/>
    <mergeCell ref="T33:T34"/>
    <mergeCell ref="U33:U34"/>
    <mergeCell ref="V33:V34"/>
    <mergeCell ref="R35:R36"/>
    <mergeCell ref="S35:S36"/>
    <mergeCell ref="T35:T36"/>
    <mergeCell ref="U35:U36"/>
    <mergeCell ref="V35:V36"/>
    <mergeCell ref="O37:O38"/>
    <mergeCell ref="P37:P38"/>
    <mergeCell ref="Q37:Q38"/>
    <mergeCell ref="B37:B38"/>
    <mergeCell ref="A37:A38"/>
    <mergeCell ref="C37:C38"/>
    <mergeCell ref="D37:D38"/>
    <mergeCell ref="E37:E38"/>
    <mergeCell ref="R29:R30"/>
    <mergeCell ref="S29:S30"/>
    <mergeCell ref="T29:T30"/>
    <mergeCell ref="U29:U30"/>
    <mergeCell ref="V29:V30"/>
    <mergeCell ref="R31:R32"/>
    <mergeCell ref="S31:S32"/>
    <mergeCell ref="T31:T32"/>
    <mergeCell ref="U31:U32"/>
    <mergeCell ref="V31:V32"/>
    <mergeCell ref="R25:R26"/>
    <mergeCell ref="S25:S26"/>
    <mergeCell ref="T25:T26"/>
    <mergeCell ref="U25:U26"/>
    <mergeCell ref="V25:V26"/>
    <mergeCell ref="R27:R28"/>
    <mergeCell ref="S27:S28"/>
    <mergeCell ref="T27:T28"/>
    <mergeCell ref="U27:U28"/>
    <mergeCell ref="V27:V28"/>
    <mergeCell ref="R21:R22"/>
    <mergeCell ref="S21:S22"/>
    <mergeCell ref="T21:T22"/>
    <mergeCell ref="U21:U22"/>
    <mergeCell ref="V21:V22"/>
    <mergeCell ref="R23:R24"/>
    <mergeCell ref="S23:S24"/>
    <mergeCell ref="T23:T24"/>
    <mergeCell ref="U23:U24"/>
    <mergeCell ref="V23:V24"/>
    <mergeCell ref="T13:T14"/>
    <mergeCell ref="U13:U14"/>
    <mergeCell ref="V13:V14"/>
    <mergeCell ref="R15:R16"/>
    <mergeCell ref="S15:S16"/>
    <mergeCell ref="T15:T16"/>
    <mergeCell ref="U15:U16"/>
    <mergeCell ref="V15:V16"/>
    <mergeCell ref="R17:R18"/>
    <mergeCell ref="S17:S18"/>
    <mergeCell ref="T17:T18"/>
    <mergeCell ref="U17:U18"/>
    <mergeCell ref="V17:V18"/>
    <mergeCell ref="N27:N28"/>
    <mergeCell ref="O27:O28"/>
    <mergeCell ref="R5:R6"/>
    <mergeCell ref="S5:S6"/>
    <mergeCell ref="T5:T6"/>
    <mergeCell ref="U5:U6"/>
    <mergeCell ref="V5:V6"/>
    <mergeCell ref="R7:R8"/>
    <mergeCell ref="S7:S8"/>
    <mergeCell ref="T7:T8"/>
    <mergeCell ref="U7:U8"/>
    <mergeCell ref="V7:V8"/>
    <mergeCell ref="R9:R10"/>
    <mergeCell ref="S9:S10"/>
    <mergeCell ref="T9:T10"/>
    <mergeCell ref="U9:U10"/>
    <mergeCell ref="V9:V10"/>
    <mergeCell ref="R11:R12"/>
    <mergeCell ref="S11:S12"/>
    <mergeCell ref="T11:T12"/>
    <mergeCell ref="U11:U12"/>
    <mergeCell ref="V11:V12"/>
    <mergeCell ref="R13:R14"/>
    <mergeCell ref="S13:S14"/>
    <mergeCell ref="I31:I32"/>
    <mergeCell ref="J31:J32"/>
    <mergeCell ref="W37:W38"/>
    <mergeCell ref="X37:X38"/>
    <mergeCell ref="R1:V1"/>
    <mergeCell ref="R3:R4"/>
    <mergeCell ref="S3:S4"/>
    <mergeCell ref="T3:T4"/>
    <mergeCell ref="U3:U4"/>
    <mergeCell ref="I37:I38"/>
    <mergeCell ref="J37:J38"/>
    <mergeCell ref="K37:K38"/>
    <mergeCell ref="L37:L38"/>
    <mergeCell ref="M37:M38"/>
    <mergeCell ref="N37:N38"/>
    <mergeCell ref="J35:J36"/>
    <mergeCell ref="K35:K36"/>
    <mergeCell ref="M31:M32"/>
    <mergeCell ref="O29:O30"/>
    <mergeCell ref="P29:P30"/>
    <mergeCell ref="Q29:Q30"/>
    <mergeCell ref="W29:W30"/>
    <mergeCell ref="X29:X30"/>
    <mergeCell ref="N29:N30"/>
    <mergeCell ref="F37:F38"/>
    <mergeCell ref="G37:G38"/>
    <mergeCell ref="H37:H38"/>
    <mergeCell ref="D35:D36"/>
    <mergeCell ref="E35:E36"/>
    <mergeCell ref="F35:F36"/>
    <mergeCell ref="G35:G36"/>
    <mergeCell ref="H35:H36"/>
    <mergeCell ref="I35:I36"/>
    <mergeCell ref="O31:O32"/>
    <mergeCell ref="P31:P32"/>
    <mergeCell ref="Q31:Q32"/>
    <mergeCell ref="W31:W32"/>
    <mergeCell ref="X31:X32"/>
    <mergeCell ref="K31:K32"/>
    <mergeCell ref="L35:L36"/>
    <mergeCell ref="M35:M36"/>
    <mergeCell ref="L31:L32"/>
    <mergeCell ref="B35:B36"/>
    <mergeCell ref="W35:W36"/>
    <mergeCell ref="X35:X36"/>
    <mergeCell ref="C35:C36"/>
    <mergeCell ref="O35:O36"/>
    <mergeCell ref="P35:P36"/>
    <mergeCell ref="Q35:Q36"/>
    <mergeCell ref="O33:O34"/>
    <mergeCell ref="P33:P34"/>
    <mergeCell ref="Q33:Q34"/>
    <mergeCell ref="W33:W34"/>
    <mergeCell ref="X33:X34"/>
    <mergeCell ref="N35:N36"/>
    <mergeCell ref="F33:F34"/>
    <mergeCell ref="D33:D34"/>
    <mergeCell ref="E33:E34"/>
    <mergeCell ref="I33:I34"/>
    <mergeCell ref="J33:J34"/>
    <mergeCell ref="K33:K34"/>
    <mergeCell ref="L33:L34"/>
    <mergeCell ref="M33:M34"/>
    <mergeCell ref="N33:N34"/>
    <mergeCell ref="G33:G34"/>
    <mergeCell ref="H33:H34"/>
    <mergeCell ref="B1:B2"/>
    <mergeCell ref="A1:A2"/>
    <mergeCell ref="B5:B6"/>
    <mergeCell ref="B3:B4"/>
    <mergeCell ref="B21:B22"/>
    <mergeCell ref="B27:B28"/>
    <mergeCell ref="A25:A26"/>
    <mergeCell ref="A27:A28"/>
    <mergeCell ref="A29:A30"/>
    <mergeCell ref="B9:B10"/>
    <mergeCell ref="B7:B8"/>
    <mergeCell ref="B13:B14"/>
    <mergeCell ref="B15:B16"/>
    <mergeCell ref="B17:B18"/>
    <mergeCell ref="B19:B20"/>
    <mergeCell ref="B11:B12"/>
    <mergeCell ref="B23:B24"/>
    <mergeCell ref="B29:B30"/>
    <mergeCell ref="A31:A32"/>
    <mergeCell ref="C33:C34"/>
    <mergeCell ref="B25:B26"/>
    <mergeCell ref="A13:A14"/>
    <mergeCell ref="A15:A16"/>
    <mergeCell ref="A21:A22"/>
    <mergeCell ref="A23:A24"/>
    <mergeCell ref="A17:A20"/>
    <mergeCell ref="A3:A4"/>
    <mergeCell ref="A5:A6"/>
    <mergeCell ref="A7:A8"/>
    <mergeCell ref="A9:A10"/>
    <mergeCell ref="A11:A12"/>
    <mergeCell ref="C31:C32"/>
    <mergeCell ref="C29:C30"/>
    <mergeCell ref="B31:B32"/>
    <mergeCell ref="B33:B34"/>
    <mergeCell ref="W27:W28"/>
    <mergeCell ref="X27:X28"/>
    <mergeCell ref="H27:H28"/>
    <mergeCell ref="I27:I28"/>
    <mergeCell ref="J27:J28"/>
    <mergeCell ref="K27:K28"/>
    <mergeCell ref="L27:L28"/>
    <mergeCell ref="M27:M28"/>
    <mergeCell ref="D31:D32"/>
    <mergeCell ref="E31:E32"/>
    <mergeCell ref="F31:F32"/>
    <mergeCell ref="G31:G32"/>
    <mergeCell ref="I29:I30"/>
    <mergeCell ref="J29:J30"/>
    <mergeCell ref="K29:K30"/>
    <mergeCell ref="L29:L30"/>
    <mergeCell ref="M29:M30"/>
    <mergeCell ref="D29:D30"/>
    <mergeCell ref="E29:E30"/>
    <mergeCell ref="F29:F30"/>
    <mergeCell ref="G29:G30"/>
    <mergeCell ref="H29:H30"/>
    <mergeCell ref="N31:N32"/>
    <mergeCell ref="H31:H32"/>
    <mergeCell ref="O25:O26"/>
    <mergeCell ref="P25:P26"/>
    <mergeCell ref="Q25:Q26"/>
    <mergeCell ref="W25:W26"/>
    <mergeCell ref="X25:X26"/>
    <mergeCell ref="C27:C28"/>
    <mergeCell ref="D27:D28"/>
    <mergeCell ref="E27:E28"/>
    <mergeCell ref="F27:F28"/>
    <mergeCell ref="G27:G28"/>
    <mergeCell ref="I25:I26"/>
    <mergeCell ref="J25:J26"/>
    <mergeCell ref="K25:K26"/>
    <mergeCell ref="L25:L26"/>
    <mergeCell ref="M25:M26"/>
    <mergeCell ref="N25:N26"/>
    <mergeCell ref="C25:C26"/>
    <mergeCell ref="D25:D26"/>
    <mergeCell ref="E25:E26"/>
    <mergeCell ref="F25:F26"/>
    <mergeCell ref="G25:G26"/>
    <mergeCell ref="H25:H26"/>
    <mergeCell ref="P27:P28"/>
    <mergeCell ref="Q27:Q28"/>
    <mergeCell ref="P23:P24"/>
    <mergeCell ref="Q23:Q24"/>
    <mergeCell ref="W23:W24"/>
    <mergeCell ref="X23:X24"/>
    <mergeCell ref="H23:H24"/>
    <mergeCell ref="I23:I24"/>
    <mergeCell ref="J23:J24"/>
    <mergeCell ref="K23:K24"/>
    <mergeCell ref="L23:L24"/>
    <mergeCell ref="M23:M24"/>
    <mergeCell ref="O21:O22"/>
    <mergeCell ref="P21:P22"/>
    <mergeCell ref="Q21:Q22"/>
    <mergeCell ref="W21:W22"/>
    <mergeCell ref="X21:X22"/>
    <mergeCell ref="C23:C24"/>
    <mergeCell ref="D23:D24"/>
    <mergeCell ref="E23:E24"/>
    <mergeCell ref="F23:F24"/>
    <mergeCell ref="G23:G24"/>
    <mergeCell ref="I21:I22"/>
    <mergeCell ref="J21:J22"/>
    <mergeCell ref="K21:K22"/>
    <mergeCell ref="L21:L22"/>
    <mergeCell ref="M21:M22"/>
    <mergeCell ref="N21:N22"/>
    <mergeCell ref="C21:C22"/>
    <mergeCell ref="D21:D22"/>
    <mergeCell ref="E21:E22"/>
    <mergeCell ref="F21:F22"/>
    <mergeCell ref="G21:G22"/>
    <mergeCell ref="H21:H22"/>
    <mergeCell ref="N23:N24"/>
    <mergeCell ref="O23:O24"/>
    <mergeCell ref="P19:P20"/>
    <mergeCell ref="Q19:Q20"/>
    <mergeCell ref="W19:W20"/>
    <mergeCell ref="X19:X20"/>
    <mergeCell ref="H19:H20"/>
    <mergeCell ref="I19:I20"/>
    <mergeCell ref="J19:J20"/>
    <mergeCell ref="K19:K20"/>
    <mergeCell ref="L19:L20"/>
    <mergeCell ref="M19:M20"/>
    <mergeCell ref="R19:R20"/>
    <mergeCell ref="S19:S20"/>
    <mergeCell ref="T19:T20"/>
    <mergeCell ref="U19:U20"/>
    <mergeCell ref="V19:V20"/>
    <mergeCell ref="O17:O18"/>
    <mergeCell ref="P17:P18"/>
    <mergeCell ref="Q17:Q18"/>
    <mergeCell ref="W17:W18"/>
    <mergeCell ref="X17:X18"/>
    <mergeCell ref="C19:C20"/>
    <mergeCell ref="D19:D20"/>
    <mergeCell ref="E19:E20"/>
    <mergeCell ref="F19:F20"/>
    <mergeCell ref="G19:G20"/>
    <mergeCell ref="I17:I18"/>
    <mergeCell ref="J17:J18"/>
    <mergeCell ref="K17:K18"/>
    <mergeCell ref="L17:L18"/>
    <mergeCell ref="M17:M18"/>
    <mergeCell ref="N17:N18"/>
    <mergeCell ref="C17:C18"/>
    <mergeCell ref="D17:D18"/>
    <mergeCell ref="E17:E18"/>
    <mergeCell ref="F17:F18"/>
    <mergeCell ref="G17:G18"/>
    <mergeCell ref="H17:H18"/>
    <mergeCell ref="N19:N20"/>
    <mergeCell ref="O19:O20"/>
    <mergeCell ref="P15:P16"/>
    <mergeCell ref="Q15:Q16"/>
    <mergeCell ref="W15:W16"/>
    <mergeCell ref="X15:X16"/>
    <mergeCell ref="H15:H16"/>
    <mergeCell ref="I15:I16"/>
    <mergeCell ref="J15:J16"/>
    <mergeCell ref="K15:K16"/>
    <mergeCell ref="L15:L16"/>
    <mergeCell ref="M15:M16"/>
    <mergeCell ref="O13:O14"/>
    <mergeCell ref="P13:P14"/>
    <mergeCell ref="Q13:Q14"/>
    <mergeCell ref="W13:W14"/>
    <mergeCell ref="X13:X14"/>
    <mergeCell ref="C15:C16"/>
    <mergeCell ref="D15:D16"/>
    <mergeCell ref="E15:E16"/>
    <mergeCell ref="F15:F16"/>
    <mergeCell ref="G15:G16"/>
    <mergeCell ref="I13:I14"/>
    <mergeCell ref="J13:J14"/>
    <mergeCell ref="K13:K14"/>
    <mergeCell ref="L13:L14"/>
    <mergeCell ref="M13:M14"/>
    <mergeCell ref="N13:N14"/>
    <mergeCell ref="C13:C14"/>
    <mergeCell ref="D13:D14"/>
    <mergeCell ref="E13:E14"/>
    <mergeCell ref="F13:F14"/>
    <mergeCell ref="G13:G14"/>
    <mergeCell ref="H13:H14"/>
    <mergeCell ref="N15:N16"/>
    <mergeCell ref="O15:O16"/>
    <mergeCell ref="P11:P12"/>
    <mergeCell ref="Q11:Q12"/>
    <mergeCell ref="W11:W12"/>
    <mergeCell ref="X11:X12"/>
    <mergeCell ref="H11:H12"/>
    <mergeCell ref="I11:I12"/>
    <mergeCell ref="J11:J12"/>
    <mergeCell ref="K11:K12"/>
    <mergeCell ref="L11:L12"/>
    <mergeCell ref="M11:M12"/>
    <mergeCell ref="O9:O10"/>
    <mergeCell ref="P9:P10"/>
    <mergeCell ref="Q9:Q10"/>
    <mergeCell ref="W9:W10"/>
    <mergeCell ref="X9:X10"/>
    <mergeCell ref="C11:C12"/>
    <mergeCell ref="D11:D12"/>
    <mergeCell ref="E11:E12"/>
    <mergeCell ref="F11:F12"/>
    <mergeCell ref="G11:G12"/>
    <mergeCell ref="I9:I10"/>
    <mergeCell ref="J9:J10"/>
    <mergeCell ref="K9:K10"/>
    <mergeCell ref="L9:L10"/>
    <mergeCell ref="M9:M10"/>
    <mergeCell ref="N9:N10"/>
    <mergeCell ref="C9:C10"/>
    <mergeCell ref="D9:D10"/>
    <mergeCell ref="E9:E10"/>
    <mergeCell ref="F9:F10"/>
    <mergeCell ref="G9:G10"/>
    <mergeCell ref="H9:H10"/>
    <mergeCell ref="N11:N12"/>
    <mergeCell ref="O11:O12"/>
    <mergeCell ref="P7:P8"/>
    <mergeCell ref="Q7:Q8"/>
    <mergeCell ref="W7:W8"/>
    <mergeCell ref="X7:X8"/>
    <mergeCell ref="H7:H8"/>
    <mergeCell ref="I7:I8"/>
    <mergeCell ref="J7:J8"/>
    <mergeCell ref="K7:K8"/>
    <mergeCell ref="L7:L8"/>
    <mergeCell ref="M7:M8"/>
    <mergeCell ref="O5:O6"/>
    <mergeCell ref="P5:P6"/>
    <mergeCell ref="Q5:Q6"/>
    <mergeCell ref="W5:W6"/>
    <mergeCell ref="X5:X6"/>
    <mergeCell ref="C7:C8"/>
    <mergeCell ref="D7:D8"/>
    <mergeCell ref="E7:E8"/>
    <mergeCell ref="F7:F8"/>
    <mergeCell ref="G7:G8"/>
    <mergeCell ref="I5:I6"/>
    <mergeCell ref="J5:J6"/>
    <mergeCell ref="K5:K6"/>
    <mergeCell ref="L5:L6"/>
    <mergeCell ref="M5:M6"/>
    <mergeCell ref="N5:N6"/>
    <mergeCell ref="C5:C6"/>
    <mergeCell ref="D5:D6"/>
    <mergeCell ref="E5:E6"/>
    <mergeCell ref="F5:F6"/>
    <mergeCell ref="G5:G6"/>
    <mergeCell ref="H5:H6"/>
    <mergeCell ref="N7:N8"/>
    <mergeCell ref="O7:O8"/>
    <mergeCell ref="C1:G1"/>
    <mergeCell ref="H1:L1"/>
    <mergeCell ref="M1:Q1"/>
    <mergeCell ref="W1:W2"/>
    <mergeCell ref="X1:X2"/>
    <mergeCell ref="C3:C4"/>
    <mergeCell ref="D3:D4"/>
    <mergeCell ref="E3:E4"/>
    <mergeCell ref="F3:F4"/>
    <mergeCell ref="G3:G4"/>
    <mergeCell ref="N3:N4"/>
    <mergeCell ref="O3:O4"/>
    <mergeCell ref="P3:P4"/>
    <mergeCell ref="Q3:Q4"/>
    <mergeCell ref="W3:W4"/>
    <mergeCell ref="X3:X4"/>
    <mergeCell ref="V3:V4"/>
    <mergeCell ref="H3:H4"/>
    <mergeCell ref="I3:I4"/>
    <mergeCell ref="J3:J4"/>
    <mergeCell ref="K3:K4"/>
    <mergeCell ref="L3:L4"/>
    <mergeCell ref="M3:M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"/>
  <sheetViews>
    <sheetView zoomScale="115" zoomScaleNormal="115" workbookViewId="0">
      <selection activeCell="K2" sqref="K2"/>
    </sheetView>
  </sheetViews>
  <sheetFormatPr defaultRowHeight="18.75" x14ac:dyDescent="0.3"/>
  <cols>
    <col min="1" max="1" width="2.7109375" customWidth="1"/>
    <col min="2" max="2" width="3.7109375" customWidth="1"/>
    <col min="3" max="3" width="47.42578125" style="1" customWidth="1"/>
    <col min="4" max="4" width="9.140625" style="13" customWidth="1"/>
    <col min="5" max="5" width="11.85546875" style="13" customWidth="1"/>
    <col min="6" max="6" width="14" style="2" customWidth="1"/>
    <col min="7" max="7" width="5.140625" style="2" customWidth="1"/>
    <col min="8" max="8" width="5" style="2" customWidth="1"/>
    <col min="9" max="9" width="5.140625" style="2" customWidth="1"/>
    <col min="10" max="10" width="6.28515625" style="2" customWidth="1"/>
    <col min="11" max="11" width="10.28515625" style="2" customWidth="1"/>
    <col min="12" max="12" width="5" style="2" customWidth="1"/>
    <col min="13" max="13" width="4" style="2" customWidth="1"/>
    <col min="14" max="14" width="4.85546875" style="2" customWidth="1"/>
    <col min="15" max="15" width="6.28515625" style="2" customWidth="1"/>
    <col min="16" max="16" width="8.140625" style="2" customWidth="1"/>
    <col min="17" max="17" width="5" style="2" customWidth="1"/>
    <col min="18" max="18" width="4.42578125" style="2" customWidth="1"/>
    <col min="19" max="19" width="4.7109375" style="2" customWidth="1"/>
    <col min="20" max="20" width="5.5703125" style="2" customWidth="1"/>
    <col min="21" max="21" width="11.28515625" style="2" customWidth="1"/>
    <col min="22" max="22" width="4.7109375" style="2" bestFit="1" customWidth="1"/>
    <col min="23" max="23" width="4" style="2" bestFit="1" customWidth="1"/>
    <col min="24" max="24" width="5.140625" style="2" bestFit="1" customWidth="1"/>
    <col min="25" max="25" width="5.7109375" style="2" bestFit="1" customWidth="1"/>
    <col min="26" max="26" width="7.85546875" style="2" customWidth="1"/>
    <col min="27" max="27" width="9.140625" style="8"/>
  </cols>
  <sheetData>
    <row r="1" spans="1:28" ht="19.5" thickBot="1" x14ac:dyDescent="0.35">
      <c r="A1" s="142"/>
      <c r="B1" s="142"/>
      <c r="C1" s="143"/>
      <c r="D1" s="144"/>
      <c r="E1" s="144"/>
      <c r="F1" s="145"/>
      <c r="G1" s="145"/>
    </row>
    <row r="2" spans="1:28" ht="92.25" customHeight="1" x14ac:dyDescent="0.25">
      <c r="A2" s="142"/>
      <c r="B2" s="133" t="s">
        <v>67</v>
      </c>
      <c r="C2" s="134"/>
      <c r="D2" s="134"/>
      <c r="E2" s="135"/>
      <c r="F2" s="145"/>
    </row>
    <row r="3" spans="1:28" ht="26.25" customHeight="1" thickBot="1" x14ac:dyDescent="0.3">
      <c r="A3" s="142"/>
      <c r="B3" s="136" t="s">
        <v>33</v>
      </c>
      <c r="C3" s="110"/>
      <c r="D3" s="110"/>
      <c r="E3" s="137"/>
      <c r="F3" s="145"/>
    </row>
    <row r="4" spans="1:28" ht="18.75" customHeight="1" x14ac:dyDescent="0.25">
      <c r="A4" s="142"/>
      <c r="B4" s="91" t="s">
        <v>9</v>
      </c>
      <c r="C4" s="112" t="s">
        <v>8</v>
      </c>
      <c r="D4" s="112" t="s">
        <v>32</v>
      </c>
      <c r="E4" s="114" t="s">
        <v>37</v>
      </c>
      <c r="F4" s="130" t="s">
        <v>10</v>
      </c>
      <c r="G4" s="116" t="s">
        <v>45</v>
      </c>
      <c r="H4" s="117"/>
      <c r="I4" s="117"/>
      <c r="J4" s="117"/>
      <c r="K4" s="118"/>
      <c r="L4" s="116" t="s">
        <v>46</v>
      </c>
      <c r="M4" s="117"/>
      <c r="N4" s="117"/>
      <c r="O4" s="117"/>
      <c r="P4" s="118"/>
      <c r="Q4" s="116" t="s">
        <v>47</v>
      </c>
      <c r="R4" s="117"/>
      <c r="S4" s="117"/>
      <c r="T4" s="117"/>
      <c r="U4" s="118"/>
      <c r="V4" s="116" t="s">
        <v>28</v>
      </c>
      <c r="W4" s="117"/>
      <c r="X4" s="117"/>
      <c r="Y4" s="117"/>
      <c r="Z4" s="118"/>
      <c r="AA4" s="119" t="s">
        <v>7</v>
      </c>
      <c r="AB4" s="108" t="s">
        <v>7</v>
      </c>
    </row>
    <row r="5" spans="1:28" ht="20.25" customHeight="1" thickBot="1" x14ac:dyDescent="0.3">
      <c r="A5" s="142"/>
      <c r="B5" s="111"/>
      <c r="C5" s="113"/>
      <c r="D5" s="113"/>
      <c r="E5" s="115"/>
      <c r="F5" s="101"/>
      <c r="G5" s="6" t="s">
        <v>0</v>
      </c>
      <c r="H5" s="5" t="s">
        <v>1</v>
      </c>
      <c r="I5" s="5" t="s">
        <v>2</v>
      </c>
      <c r="J5" s="5" t="s">
        <v>3</v>
      </c>
      <c r="K5" s="10" t="s">
        <v>6</v>
      </c>
      <c r="L5" s="6" t="s">
        <v>0</v>
      </c>
      <c r="M5" s="5" t="s">
        <v>1</v>
      </c>
      <c r="N5" s="5" t="s">
        <v>2</v>
      </c>
      <c r="O5" s="5" t="s">
        <v>3</v>
      </c>
      <c r="P5" s="10" t="s">
        <v>5</v>
      </c>
      <c r="Q5" s="6" t="s">
        <v>0</v>
      </c>
      <c r="R5" s="5" t="s">
        <v>1</v>
      </c>
      <c r="S5" s="5" t="s">
        <v>2</v>
      </c>
      <c r="T5" s="5" t="s">
        <v>3</v>
      </c>
      <c r="U5" s="10" t="s">
        <v>4</v>
      </c>
      <c r="V5" s="6" t="s">
        <v>0</v>
      </c>
      <c r="W5" s="5" t="s">
        <v>1</v>
      </c>
      <c r="X5" s="5" t="s">
        <v>2</v>
      </c>
      <c r="Y5" s="5" t="s">
        <v>3</v>
      </c>
      <c r="Z5" s="10" t="s">
        <v>4</v>
      </c>
      <c r="AA5" s="120"/>
      <c r="AB5" s="109"/>
    </row>
    <row r="6" spans="1:28" ht="19.5" thickTop="1" x14ac:dyDescent="0.25">
      <c r="A6" s="142"/>
      <c r="B6" s="6">
        <v>1</v>
      </c>
      <c r="C6" s="24" t="s">
        <v>38</v>
      </c>
      <c r="D6" s="25">
        <v>1</v>
      </c>
      <c r="E6" s="138">
        <f t="shared" ref="E6:E12" si="0">AB6</f>
        <v>527</v>
      </c>
      <c r="F6" s="131">
        <v>32220</v>
      </c>
      <c r="G6" s="11">
        <v>4</v>
      </c>
      <c r="H6" s="3">
        <v>48</v>
      </c>
      <c r="I6" s="3"/>
      <c r="J6" s="3">
        <f t="shared" ref="J6:J12" si="1">G6*60+H6+I6*30</f>
        <v>288</v>
      </c>
      <c r="K6" s="10">
        <v>1</v>
      </c>
      <c r="L6" s="6">
        <v>2</v>
      </c>
      <c r="M6" s="5">
        <v>17</v>
      </c>
      <c r="N6" s="5"/>
      <c r="O6" s="5">
        <f t="shared" ref="O6:O12" si="2">L6*60+M6+N6*30</f>
        <v>137</v>
      </c>
      <c r="P6" s="12">
        <v>1</v>
      </c>
      <c r="Q6" s="6"/>
      <c r="R6" s="5">
        <v>46</v>
      </c>
      <c r="S6" s="5"/>
      <c r="T6" s="5">
        <f t="shared" ref="T6:T12" si="3">Q6*60+R6+S6*30</f>
        <v>46</v>
      </c>
      <c r="U6" s="10">
        <v>1</v>
      </c>
      <c r="V6" s="6"/>
      <c r="W6" s="5">
        <v>56</v>
      </c>
      <c r="X6" s="5"/>
      <c r="Y6" s="5">
        <f t="shared" ref="Y6:Y12" si="4">V6*60+W6+X6*30</f>
        <v>56</v>
      </c>
      <c r="Z6" s="10">
        <v>4</v>
      </c>
      <c r="AA6" s="31">
        <f t="shared" ref="AA6:AA12" si="5">(U6+P6+K6+Z6)/4</f>
        <v>1.75</v>
      </c>
      <c r="AB6" s="32">
        <f t="shared" ref="AB6:AB12" si="6">J6+O6+T6+Y6</f>
        <v>527</v>
      </c>
    </row>
    <row r="7" spans="1:28" x14ac:dyDescent="0.25">
      <c r="A7" s="142"/>
      <c r="B7" s="6">
        <v>2</v>
      </c>
      <c r="C7" s="22" t="s">
        <v>42</v>
      </c>
      <c r="D7" s="21">
        <v>2</v>
      </c>
      <c r="E7" s="57">
        <f t="shared" si="0"/>
        <v>683</v>
      </c>
      <c r="F7" s="132">
        <v>36161</v>
      </c>
      <c r="G7" s="43">
        <v>6</v>
      </c>
      <c r="H7" s="44">
        <v>20</v>
      </c>
      <c r="I7" s="44"/>
      <c r="J7" s="44">
        <f t="shared" si="1"/>
        <v>380</v>
      </c>
      <c r="K7" s="42">
        <v>3</v>
      </c>
      <c r="L7" s="6">
        <v>3</v>
      </c>
      <c r="M7" s="5"/>
      <c r="N7" s="5"/>
      <c r="O7" s="5">
        <f t="shared" si="2"/>
        <v>180</v>
      </c>
      <c r="P7" s="12">
        <v>3</v>
      </c>
      <c r="Q7" s="6">
        <v>1</v>
      </c>
      <c r="R7" s="5">
        <v>30</v>
      </c>
      <c r="S7" s="5"/>
      <c r="T7" s="5">
        <f t="shared" si="3"/>
        <v>90</v>
      </c>
      <c r="U7" s="10">
        <v>4</v>
      </c>
      <c r="V7" s="6"/>
      <c r="W7" s="5">
        <v>33</v>
      </c>
      <c r="X7" s="5"/>
      <c r="Y7" s="5">
        <f t="shared" si="4"/>
        <v>33</v>
      </c>
      <c r="Z7" s="10">
        <v>1</v>
      </c>
      <c r="AA7" s="31">
        <f t="shared" si="5"/>
        <v>2.75</v>
      </c>
      <c r="AB7" s="32">
        <f t="shared" si="6"/>
        <v>683</v>
      </c>
    </row>
    <row r="8" spans="1:28" x14ac:dyDescent="0.25">
      <c r="A8" s="142"/>
      <c r="B8" s="6">
        <v>3</v>
      </c>
      <c r="C8" s="23" t="s">
        <v>40</v>
      </c>
      <c r="D8" s="20">
        <v>3</v>
      </c>
      <c r="E8" s="139">
        <f t="shared" si="0"/>
        <v>746</v>
      </c>
      <c r="F8" s="132">
        <v>30387</v>
      </c>
      <c r="G8" s="11">
        <v>4</v>
      </c>
      <c r="H8" s="3">
        <v>48</v>
      </c>
      <c r="I8" s="3"/>
      <c r="J8" s="3">
        <f t="shared" si="1"/>
        <v>288</v>
      </c>
      <c r="K8" s="10">
        <v>1</v>
      </c>
      <c r="L8" s="6">
        <v>5</v>
      </c>
      <c r="M8" s="5">
        <v>12</v>
      </c>
      <c r="N8" s="5"/>
      <c r="O8" s="5">
        <f t="shared" si="2"/>
        <v>312</v>
      </c>
      <c r="P8" s="12">
        <v>4</v>
      </c>
      <c r="Q8" s="6">
        <v>1</v>
      </c>
      <c r="R8" s="5">
        <v>26</v>
      </c>
      <c r="S8" s="7"/>
      <c r="T8" s="5">
        <f t="shared" si="3"/>
        <v>86</v>
      </c>
      <c r="U8" s="10">
        <v>3</v>
      </c>
      <c r="V8" s="6">
        <v>1</v>
      </c>
      <c r="W8" s="5"/>
      <c r="X8" s="7"/>
      <c r="Y8" s="5">
        <f t="shared" si="4"/>
        <v>60</v>
      </c>
      <c r="Z8" s="10">
        <v>7</v>
      </c>
      <c r="AA8" s="31">
        <f t="shared" si="5"/>
        <v>3.75</v>
      </c>
      <c r="AB8" s="32">
        <f t="shared" si="6"/>
        <v>746</v>
      </c>
    </row>
    <row r="9" spans="1:28" x14ac:dyDescent="0.25">
      <c r="A9" s="142"/>
      <c r="B9" s="6">
        <v>4</v>
      </c>
      <c r="C9" s="26" t="s">
        <v>43</v>
      </c>
      <c r="D9" s="27">
        <v>4</v>
      </c>
      <c r="E9" s="56">
        <f t="shared" si="0"/>
        <v>809</v>
      </c>
      <c r="F9" s="132">
        <v>35009</v>
      </c>
      <c r="G9" s="43">
        <v>8</v>
      </c>
      <c r="H9" s="44">
        <v>30</v>
      </c>
      <c r="I9" s="44"/>
      <c r="J9" s="44">
        <f t="shared" si="1"/>
        <v>510</v>
      </c>
      <c r="K9" s="42">
        <v>4</v>
      </c>
      <c r="L9" s="6">
        <v>2</v>
      </c>
      <c r="M9" s="5">
        <v>57</v>
      </c>
      <c r="N9" s="5"/>
      <c r="O9" s="5">
        <f t="shared" si="2"/>
        <v>177</v>
      </c>
      <c r="P9" s="12">
        <v>2</v>
      </c>
      <c r="Q9" s="6">
        <v>1</v>
      </c>
      <c r="R9" s="5">
        <v>8</v>
      </c>
      <c r="S9" s="5"/>
      <c r="T9" s="5">
        <f t="shared" si="3"/>
        <v>68</v>
      </c>
      <c r="U9" s="10">
        <v>2</v>
      </c>
      <c r="V9" s="6"/>
      <c r="W9" s="5">
        <v>54</v>
      </c>
      <c r="X9" s="5"/>
      <c r="Y9" s="5">
        <f t="shared" si="4"/>
        <v>54</v>
      </c>
      <c r="Z9" s="10">
        <v>2</v>
      </c>
      <c r="AA9" s="31">
        <f t="shared" si="5"/>
        <v>2.5</v>
      </c>
      <c r="AB9" s="32">
        <f t="shared" si="6"/>
        <v>809</v>
      </c>
    </row>
    <row r="10" spans="1:28" x14ac:dyDescent="0.25">
      <c r="A10" s="142"/>
      <c r="B10" s="6">
        <v>5</v>
      </c>
      <c r="C10" s="26" t="s">
        <v>41</v>
      </c>
      <c r="D10" s="27">
        <v>5</v>
      </c>
      <c r="E10" s="56">
        <f t="shared" si="0"/>
        <v>1371</v>
      </c>
      <c r="F10" s="132">
        <v>36044</v>
      </c>
      <c r="G10" s="43">
        <v>15</v>
      </c>
      <c r="H10" s="44"/>
      <c r="I10" s="44"/>
      <c r="J10" s="44">
        <f t="shared" si="1"/>
        <v>900</v>
      </c>
      <c r="K10" s="42">
        <v>6</v>
      </c>
      <c r="L10" s="6">
        <v>5</v>
      </c>
      <c r="M10" s="5">
        <v>19</v>
      </c>
      <c r="N10" s="5"/>
      <c r="O10" s="5">
        <f t="shared" si="2"/>
        <v>319</v>
      </c>
      <c r="P10" s="12">
        <v>5</v>
      </c>
      <c r="Q10" s="41">
        <v>1</v>
      </c>
      <c r="R10" s="7">
        <v>34</v>
      </c>
      <c r="S10" s="7"/>
      <c r="T10" s="7">
        <f t="shared" si="3"/>
        <v>94</v>
      </c>
      <c r="U10" s="42">
        <v>5</v>
      </c>
      <c r="V10" s="6"/>
      <c r="W10" s="5">
        <v>58</v>
      </c>
      <c r="X10" s="5"/>
      <c r="Y10" s="5">
        <f t="shared" si="4"/>
        <v>58</v>
      </c>
      <c r="Z10" s="10">
        <v>6</v>
      </c>
      <c r="AA10" s="31">
        <f t="shared" si="5"/>
        <v>5.5</v>
      </c>
      <c r="AB10" s="32">
        <f t="shared" si="6"/>
        <v>1371</v>
      </c>
    </row>
    <row r="11" spans="1:28" x14ac:dyDescent="0.25">
      <c r="A11" s="142"/>
      <c r="B11" s="6">
        <v>6</v>
      </c>
      <c r="C11" s="26" t="s">
        <v>39</v>
      </c>
      <c r="D11" s="27">
        <v>6</v>
      </c>
      <c r="E11" s="56">
        <f t="shared" si="0"/>
        <v>1577</v>
      </c>
      <c r="F11" s="132">
        <v>34907</v>
      </c>
      <c r="G11" s="11">
        <v>14</v>
      </c>
      <c r="H11" s="3">
        <v>28</v>
      </c>
      <c r="I11" s="3"/>
      <c r="J11" s="3">
        <f t="shared" si="1"/>
        <v>868</v>
      </c>
      <c r="K11" s="10">
        <v>5</v>
      </c>
      <c r="L11" s="6">
        <v>9</v>
      </c>
      <c r="M11" s="5">
        <v>18</v>
      </c>
      <c r="N11" s="5"/>
      <c r="O11" s="5">
        <f t="shared" si="2"/>
        <v>558</v>
      </c>
      <c r="P11" s="12">
        <v>6</v>
      </c>
      <c r="Q11" s="41">
        <v>1</v>
      </c>
      <c r="R11" s="7">
        <v>34</v>
      </c>
      <c r="S11" s="7"/>
      <c r="T11" s="7">
        <f t="shared" si="3"/>
        <v>94</v>
      </c>
      <c r="U11" s="42">
        <v>5</v>
      </c>
      <c r="V11" s="6"/>
      <c r="W11" s="5">
        <v>57</v>
      </c>
      <c r="X11" s="5"/>
      <c r="Y11" s="5">
        <f t="shared" si="4"/>
        <v>57</v>
      </c>
      <c r="Z11" s="10">
        <v>5</v>
      </c>
      <c r="AA11" s="31">
        <f t="shared" si="5"/>
        <v>5.25</v>
      </c>
      <c r="AB11" s="32">
        <f t="shared" si="6"/>
        <v>1577</v>
      </c>
    </row>
    <row r="12" spans="1:28" ht="19.5" thickBot="1" x14ac:dyDescent="0.3">
      <c r="A12" s="142"/>
      <c r="B12" s="140">
        <v>7</v>
      </c>
      <c r="C12" s="141" t="s">
        <v>44</v>
      </c>
      <c r="D12" s="28">
        <v>7</v>
      </c>
      <c r="E12" s="59">
        <f t="shared" si="0"/>
        <v>1962</v>
      </c>
      <c r="F12" s="132">
        <v>35697</v>
      </c>
      <c r="G12" s="43">
        <v>15</v>
      </c>
      <c r="H12" s="44"/>
      <c r="I12" s="44"/>
      <c r="J12" s="44">
        <f t="shared" si="1"/>
        <v>900</v>
      </c>
      <c r="K12" s="42">
        <v>6</v>
      </c>
      <c r="L12" s="6">
        <v>15</v>
      </c>
      <c r="M12" s="5"/>
      <c r="N12" s="5"/>
      <c r="O12" s="5">
        <f t="shared" si="2"/>
        <v>900</v>
      </c>
      <c r="P12" s="30">
        <v>7</v>
      </c>
      <c r="Q12" s="6">
        <v>1</v>
      </c>
      <c r="R12" s="5">
        <v>47</v>
      </c>
      <c r="S12" s="5"/>
      <c r="T12" s="5">
        <f t="shared" si="3"/>
        <v>107</v>
      </c>
      <c r="U12" s="10">
        <v>6</v>
      </c>
      <c r="V12" s="6"/>
      <c r="W12" s="5">
        <v>55</v>
      </c>
      <c r="X12" s="5"/>
      <c r="Y12" s="5">
        <f t="shared" si="4"/>
        <v>55</v>
      </c>
      <c r="Z12" s="10">
        <v>3</v>
      </c>
      <c r="AA12" s="31">
        <f t="shared" si="5"/>
        <v>5.5</v>
      </c>
      <c r="AB12" s="32">
        <f t="shared" si="6"/>
        <v>1962</v>
      </c>
    </row>
    <row r="13" spans="1:28" x14ac:dyDescent="0.3">
      <c r="A13" s="142"/>
    </row>
    <row r="14" spans="1:28" x14ac:dyDescent="0.3">
      <c r="A14" s="142"/>
    </row>
  </sheetData>
  <sortState ref="B5:AB11">
    <sortCondition ref="E5:E11"/>
  </sortState>
  <mergeCells count="13">
    <mergeCell ref="AB4:AB5"/>
    <mergeCell ref="B2:E2"/>
    <mergeCell ref="B3:E3"/>
    <mergeCell ref="B4:B5"/>
    <mergeCell ref="C4:C5"/>
    <mergeCell ref="D4:D5"/>
    <mergeCell ref="E4:E5"/>
    <mergeCell ref="V4:Z4"/>
    <mergeCell ref="F4:F5"/>
    <mergeCell ref="G4:K4"/>
    <mergeCell ref="L4:P4"/>
    <mergeCell ref="Q4:U4"/>
    <mergeCell ref="AA4:AA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abSelected="1" zoomScaleNormal="100" workbookViewId="0">
      <selection activeCell="E39" sqref="E39"/>
    </sheetView>
  </sheetViews>
  <sheetFormatPr defaultRowHeight="18.75" x14ac:dyDescent="0.3"/>
  <cols>
    <col min="1" max="1" width="2.85546875" customWidth="1"/>
    <col min="2" max="2" width="3.7109375" customWidth="1"/>
    <col min="3" max="3" width="51.5703125" style="37" customWidth="1"/>
    <col min="4" max="4" width="9.140625" style="13" customWidth="1"/>
    <col min="5" max="5" width="11.85546875" style="13" customWidth="1"/>
    <col min="6" max="6" width="14" style="38" customWidth="1"/>
    <col min="7" max="7" width="13.42578125" style="2" customWidth="1"/>
    <col min="8" max="8" width="5" style="2" customWidth="1"/>
    <col min="9" max="9" width="19" style="2" customWidth="1"/>
    <col min="10" max="10" width="16.42578125" style="47" customWidth="1"/>
    <col min="11" max="11" width="10.28515625" style="45" customWidth="1"/>
    <col min="12" max="12" width="8.42578125" style="2" customWidth="1"/>
    <col min="13" max="13" width="7.42578125" style="2" customWidth="1"/>
    <col min="14" max="14" width="10.85546875" style="2" customWidth="1"/>
    <col min="15" max="15" width="10.7109375" style="2" customWidth="1"/>
    <col min="16" max="16" width="8.140625" style="2" customWidth="1"/>
    <col min="17" max="17" width="11" style="2" customWidth="1"/>
    <col min="18" max="18" width="10" style="2" customWidth="1"/>
    <col min="19" max="19" width="8.42578125" style="2" customWidth="1"/>
    <col min="20" max="21" width="14.5703125" style="2" customWidth="1"/>
    <col min="22" max="22" width="9.140625" style="8"/>
  </cols>
  <sheetData>
    <row r="1" spans="1:23" ht="19.5" thickBot="1" x14ac:dyDescent="0.35">
      <c r="A1" s="142"/>
      <c r="B1" s="142"/>
      <c r="C1" s="146"/>
      <c r="D1" s="144"/>
      <c r="E1" s="144"/>
      <c r="F1" s="147"/>
    </row>
    <row r="2" spans="1:23" ht="92.25" customHeight="1" x14ac:dyDescent="0.25">
      <c r="A2" s="142"/>
      <c r="B2" s="133" t="s">
        <v>67</v>
      </c>
      <c r="C2" s="134"/>
      <c r="D2" s="134"/>
      <c r="E2" s="135"/>
      <c r="F2" s="147"/>
    </row>
    <row r="3" spans="1:23" ht="26.25" customHeight="1" thickBot="1" x14ac:dyDescent="0.3">
      <c r="A3" s="142"/>
      <c r="B3" s="136" t="s">
        <v>33</v>
      </c>
      <c r="C3" s="110"/>
      <c r="D3" s="110"/>
      <c r="E3" s="137"/>
      <c r="F3" s="147"/>
    </row>
    <row r="4" spans="1:23" ht="18.75" customHeight="1" x14ac:dyDescent="0.25">
      <c r="A4" s="142"/>
      <c r="B4" s="91" t="s">
        <v>9</v>
      </c>
      <c r="C4" s="126" t="s">
        <v>8</v>
      </c>
      <c r="D4" s="112" t="s">
        <v>32</v>
      </c>
      <c r="E4" s="114" t="s">
        <v>37</v>
      </c>
      <c r="F4" s="148" t="s">
        <v>10</v>
      </c>
      <c r="G4" s="116" t="s">
        <v>45</v>
      </c>
      <c r="H4" s="117"/>
      <c r="I4" s="117"/>
      <c r="J4" s="117"/>
      <c r="K4" s="118"/>
      <c r="L4" s="116" t="s">
        <v>28</v>
      </c>
      <c r="M4" s="117"/>
      <c r="N4" s="117"/>
      <c r="O4" s="117"/>
      <c r="P4" s="118"/>
      <c r="Q4" s="116" t="s">
        <v>47</v>
      </c>
      <c r="R4" s="117"/>
      <c r="S4" s="117"/>
      <c r="T4" s="117"/>
      <c r="U4" s="118"/>
      <c r="V4" s="119" t="s">
        <v>7</v>
      </c>
      <c r="W4" s="108" t="s">
        <v>7</v>
      </c>
    </row>
    <row r="5" spans="1:23" ht="20.25" customHeight="1" thickBot="1" x14ac:dyDescent="0.3">
      <c r="A5" s="142"/>
      <c r="B5" s="111"/>
      <c r="C5" s="127"/>
      <c r="D5" s="113"/>
      <c r="E5" s="115"/>
      <c r="F5" s="149"/>
      <c r="G5" s="6" t="s">
        <v>0</v>
      </c>
      <c r="H5" s="5" t="s">
        <v>1</v>
      </c>
      <c r="I5" s="5" t="s">
        <v>2</v>
      </c>
      <c r="J5" s="48" t="s">
        <v>3</v>
      </c>
      <c r="K5" s="16" t="s">
        <v>6</v>
      </c>
      <c r="L5" s="6" t="s">
        <v>0</v>
      </c>
      <c r="M5" s="5" t="s">
        <v>1</v>
      </c>
      <c r="N5" s="5" t="s">
        <v>2</v>
      </c>
      <c r="O5" s="5" t="s">
        <v>3</v>
      </c>
      <c r="P5" s="10" t="s">
        <v>5</v>
      </c>
      <c r="Q5" s="6" t="s">
        <v>0</v>
      </c>
      <c r="R5" s="5" t="s">
        <v>1</v>
      </c>
      <c r="S5" s="5" t="s">
        <v>2</v>
      </c>
      <c r="T5" s="5" t="s">
        <v>3</v>
      </c>
      <c r="U5" s="10" t="s">
        <v>4</v>
      </c>
      <c r="V5" s="120"/>
      <c r="W5" s="109"/>
    </row>
    <row r="6" spans="1:23" ht="49.5" customHeight="1" thickTop="1" x14ac:dyDescent="0.25">
      <c r="A6" s="142"/>
      <c r="B6" s="152">
        <v>1</v>
      </c>
      <c r="C6" s="63" t="s">
        <v>50</v>
      </c>
      <c r="D6" s="62">
        <v>1</v>
      </c>
      <c r="E6" s="153">
        <f t="shared" ref="E6:E12" si="0">W6</f>
        <v>907</v>
      </c>
      <c r="F6" s="150" t="s">
        <v>51</v>
      </c>
      <c r="G6" s="11">
        <v>7</v>
      </c>
      <c r="H6" s="3">
        <v>24</v>
      </c>
      <c r="I6" s="3"/>
      <c r="J6" s="49">
        <f t="shared" ref="J6:J12" si="1">G6*60+H6+I6*30</f>
        <v>444</v>
      </c>
      <c r="K6" s="16">
        <v>2</v>
      </c>
      <c r="L6" s="6">
        <v>3</v>
      </c>
      <c r="M6" s="5">
        <v>55</v>
      </c>
      <c r="N6" s="5"/>
      <c r="O6" s="5">
        <f t="shared" ref="O6:O12" si="2">L6*60+M6+N6*30</f>
        <v>235</v>
      </c>
      <c r="P6" s="16">
        <v>2</v>
      </c>
      <c r="Q6" s="41">
        <v>3</v>
      </c>
      <c r="R6" s="7">
        <v>48</v>
      </c>
      <c r="S6" s="7"/>
      <c r="T6" s="7">
        <f t="shared" ref="T6:T12" si="3">Q6*60+R6+S6*30</f>
        <v>228</v>
      </c>
      <c r="U6" s="42">
        <v>1</v>
      </c>
      <c r="V6" s="31">
        <f t="shared" ref="V6:V12" si="4">(U6+P6+K6)/3</f>
        <v>1.6666666666666667</v>
      </c>
      <c r="W6" s="32">
        <f t="shared" ref="W6:W12" si="5">J6+O6+T6</f>
        <v>907</v>
      </c>
    </row>
    <row r="7" spans="1:23" ht="49.5" customHeight="1" x14ac:dyDescent="0.25">
      <c r="A7" s="142"/>
      <c r="B7" s="154">
        <v>2</v>
      </c>
      <c r="C7" s="64" t="s">
        <v>56</v>
      </c>
      <c r="D7" s="61">
        <v>2</v>
      </c>
      <c r="E7" s="155">
        <f t="shared" si="0"/>
        <v>964</v>
      </c>
      <c r="F7" s="151" t="s">
        <v>57</v>
      </c>
      <c r="G7" s="43">
        <v>7</v>
      </c>
      <c r="H7" s="44">
        <v>1</v>
      </c>
      <c r="I7" s="44"/>
      <c r="J7" s="50">
        <f t="shared" si="1"/>
        <v>421</v>
      </c>
      <c r="K7" s="30">
        <v>1</v>
      </c>
      <c r="L7" s="6">
        <v>3</v>
      </c>
      <c r="M7" s="5">
        <v>45</v>
      </c>
      <c r="N7" s="5"/>
      <c r="O7" s="5">
        <f t="shared" si="2"/>
        <v>225</v>
      </c>
      <c r="P7" s="16">
        <v>1</v>
      </c>
      <c r="Q7" s="6">
        <v>5</v>
      </c>
      <c r="R7" s="5">
        <v>18</v>
      </c>
      <c r="S7" s="5"/>
      <c r="T7" s="5">
        <f t="shared" si="3"/>
        <v>318</v>
      </c>
      <c r="U7" s="10">
        <v>2</v>
      </c>
      <c r="V7" s="33">
        <f t="shared" si="4"/>
        <v>1.3333333333333333</v>
      </c>
      <c r="W7" s="32">
        <f t="shared" si="5"/>
        <v>964</v>
      </c>
    </row>
    <row r="8" spans="1:23" ht="49.5" customHeight="1" x14ac:dyDescent="0.25">
      <c r="A8" s="142"/>
      <c r="B8" s="156">
        <v>3</v>
      </c>
      <c r="C8" s="65" t="s">
        <v>48</v>
      </c>
      <c r="D8" s="60">
        <v>3</v>
      </c>
      <c r="E8" s="157">
        <f t="shared" si="0"/>
        <v>1366</v>
      </c>
      <c r="F8" s="151" t="s">
        <v>49</v>
      </c>
      <c r="G8" s="11">
        <v>12</v>
      </c>
      <c r="H8" s="3">
        <v>30</v>
      </c>
      <c r="I8" s="3"/>
      <c r="J8" s="49">
        <f t="shared" si="1"/>
        <v>750</v>
      </c>
      <c r="K8" s="55">
        <v>3</v>
      </c>
      <c r="L8" s="6">
        <v>4</v>
      </c>
      <c r="M8" s="5">
        <v>50</v>
      </c>
      <c r="N8" s="5"/>
      <c r="O8" s="5">
        <f t="shared" si="2"/>
        <v>290</v>
      </c>
      <c r="P8" s="16">
        <v>3</v>
      </c>
      <c r="Q8" s="6">
        <v>3</v>
      </c>
      <c r="R8" s="5">
        <v>56</v>
      </c>
      <c r="S8" s="5">
        <v>3</v>
      </c>
      <c r="T8" s="5">
        <f t="shared" si="3"/>
        <v>326</v>
      </c>
      <c r="U8" s="10">
        <v>3</v>
      </c>
      <c r="V8" s="31">
        <f t="shared" si="4"/>
        <v>3</v>
      </c>
      <c r="W8" s="32">
        <f t="shared" si="5"/>
        <v>1366</v>
      </c>
    </row>
    <row r="9" spans="1:23" ht="49.5" customHeight="1" x14ac:dyDescent="0.25">
      <c r="A9" s="142"/>
      <c r="B9" s="158">
        <v>4</v>
      </c>
      <c r="C9" s="66" t="s">
        <v>68</v>
      </c>
      <c r="D9" s="58" t="s">
        <v>60</v>
      </c>
      <c r="E9" s="159">
        <f t="shared" si="0"/>
        <v>2053</v>
      </c>
      <c r="F9" s="151" t="s">
        <v>62</v>
      </c>
      <c r="G9" s="43">
        <v>11</v>
      </c>
      <c r="H9" s="44">
        <v>35</v>
      </c>
      <c r="I9" s="44">
        <v>3</v>
      </c>
      <c r="J9" s="50">
        <f t="shared" si="1"/>
        <v>785</v>
      </c>
      <c r="K9" s="30">
        <v>4</v>
      </c>
      <c r="L9" s="6">
        <v>11</v>
      </c>
      <c r="M9" s="5">
        <v>10</v>
      </c>
      <c r="N9" s="5"/>
      <c r="O9" s="5">
        <f t="shared" si="2"/>
        <v>670</v>
      </c>
      <c r="P9" s="30">
        <v>7</v>
      </c>
      <c r="Q9" s="6">
        <v>5</v>
      </c>
      <c r="R9" s="5">
        <v>58</v>
      </c>
      <c r="S9" s="5">
        <f>5+3</f>
        <v>8</v>
      </c>
      <c r="T9" s="5">
        <f t="shared" si="3"/>
        <v>598</v>
      </c>
      <c r="U9" s="10">
        <v>7</v>
      </c>
      <c r="V9" s="31">
        <f t="shared" si="4"/>
        <v>6</v>
      </c>
      <c r="W9" s="32">
        <f t="shared" si="5"/>
        <v>2053</v>
      </c>
    </row>
    <row r="10" spans="1:23" ht="49.5" customHeight="1" x14ac:dyDescent="0.25">
      <c r="A10" s="142"/>
      <c r="B10" s="158">
        <v>5</v>
      </c>
      <c r="C10" s="66" t="s">
        <v>58</v>
      </c>
      <c r="D10" s="58">
        <v>4</v>
      </c>
      <c r="E10" s="159">
        <f t="shared" si="0"/>
        <v>2459</v>
      </c>
      <c r="F10" s="151" t="s">
        <v>59</v>
      </c>
      <c r="G10" s="43">
        <v>22</v>
      </c>
      <c r="H10" s="44">
        <v>51</v>
      </c>
      <c r="I10" s="44">
        <f>3+3</f>
        <v>6</v>
      </c>
      <c r="J10" s="50">
        <f t="shared" si="1"/>
        <v>1551</v>
      </c>
      <c r="K10" s="30">
        <v>5</v>
      </c>
      <c r="L10" s="6">
        <v>8</v>
      </c>
      <c r="M10" s="5">
        <v>52</v>
      </c>
      <c r="N10" s="5"/>
      <c r="O10" s="5">
        <f t="shared" si="2"/>
        <v>532</v>
      </c>
      <c r="P10" s="16">
        <v>6</v>
      </c>
      <c r="Q10" s="6">
        <v>6</v>
      </c>
      <c r="R10" s="5">
        <v>16</v>
      </c>
      <c r="S10" s="5"/>
      <c r="T10" s="5">
        <f t="shared" si="3"/>
        <v>376</v>
      </c>
      <c r="U10" s="10">
        <v>4</v>
      </c>
      <c r="V10" s="31">
        <f t="shared" si="4"/>
        <v>5</v>
      </c>
      <c r="W10" s="32">
        <f t="shared" si="5"/>
        <v>2459</v>
      </c>
    </row>
    <row r="11" spans="1:23" ht="49.5" customHeight="1" x14ac:dyDescent="0.25">
      <c r="A11" s="142"/>
      <c r="B11" s="158">
        <v>6</v>
      </c>
      <c r="C11" s="66" t="s">
        <v>54</v>
      </c>
      <c r="D11" s="58">
        <v>5</v>
      </c>
      <c r="E11" s="159">
        <f t="shared" si="0"/>
        <v>2760</v>
      </c>
      <c r="F11" s="151" t="s">
        <v>55</v>
      </c>
      <c r="G11" s="43">
        <v>30</v>
      </c>
      <c r="H11" s="44"/>
      <c r="I11" s="44"/>
      <c r="J11" s="50">
        <f t="shared" si="1"/>
        <v>1800</v>
      </c>
      <c r="K11" s="30">
        <v>6</v>
      </c>
      <c r="L11" s="6">
        <v>6</v>
      </c>
      <c r="M11" s="5">
        <v>49</v>
      </c>
      <c r="N11" s="5"/>
      <c r="O11" s="5">
        <f t="shared" si="2"/>
        <v>409</v>
      </c>
      <c r="P11" s="16">
        <v>4</v>
      </c>
      <c r="Q11" s="41">
        <v>7</v>
      </c>
      <c r="R11" s="7">
        <v>41</v>
      </c>
      <c r="S11" s="7">
        <v>3</v>
      </c>
      <c r="T11" s="7">
        <f t="shared" si="3"/>
        <v>551</v>
      </c>
      <c r="U11" s="42">
        <v>6</v>
      </c>
      <c r="V11" s="33">
        <f t="shared" si="4"/>
        <v>5.333333333333333</v>
      </c>
      <c r="W11" s="32">
        <f t="shared" si="5"/>
        <v>2760</v>
      </c>
    </row>
    <row r="12" spans="1:23" ht="49.5" customHeight="1" thickBot="1" x14ac:dyDescent="0.3">
      <c r="A12" s="142"/>
      <c r="B12" s="160">
        <v>7</v>
      </c>
      <c r="C12" s="161" t="s">
        <v>69</v>
      </c>
      <c r="D12" s="162">
        <v>6</v>
      </c>
      <c r="E12" s="163">
        <f t="shared" si="0"/>
        <v>3546</v>
      </c>
      <c r="F12" s="151" t="s">
        <v>53</v>
      </c>
      <c r="G12" s="43">
        <v>30</v>
      </c>
      <c r="H12" s="44"/>
      <c r="I12" s="44">
        <v>5</v>
      </c>
      <c r="J12" s="49">
        <f t="shared" si="1"/>
        <v>1950</v>
      </c>
      <c r="K12" s="30">
        <v>7</v>
      </c>
      <c r="L12" s="6">
        <v>7</v>
      </c>
      <c r="M12" s="5">
        <v>20</v>
      </c>
      <c r="N12" s="5">
        <v>22</v>
      </c>
      <c r="O12" s="5">
        <f t="shared" si="2"/>
        <v>1100</v>
      </c>
      <c r="P12" s="55">
        <v>5</v>
      </c>
      <c r="Q12" s="41">
        <v>6</v>
      </c>
      <c r="R12" s="7">
        <v>46</v>
      </c>
      <c r="S12" s="7">
        <v>3</v>
      </c>
      <c r="T12" s="7">
        <f t="shared" si="3"/>
        <v>496</v>
      </c>
      <c r="U12" s="42">
        <v>5</v>
      </c>
      <c r="V12" s="34">
        <f t="shared" si="4"/>
        <v>5.666666666666667</v>
      </c>
      <c r="W12" s="35">
        <f t="shared" si="5"/>
        <v>3546</v>
      </c>
    </row>
    <row r="13" spans="1:23" x14ac:dyDescent="0.3">
      <c r="A13" s="142"/>
      <c r="B13" s="142"/>
      <c r="C13" s="146"/>
      <c r="D13" s="144"/>
      <c r="E13" s="144"/>
      <c r="F13" s="147"/>
      <c r="G13" s="145"/>
    </row>
    <row r="14" spans="1:23" x14ac:dyDescent="0.3">
      <c r="A14" s="142"/>
    </row>
    <row r="16" spans="1:23" ht="15" hidden="1" x14ac:dyDescent="0.25">
      <c r="B16" s="91" t="s">
        <v>9</v>
      </c>
      <c r="C16" s="126" t="s">
        <v>8</v>
      </c>
      <c r="D16" s="112" t="s">
        <v>32</v>
      </c>
      <c r="E16" s="114" t="s">
        <v>66</v>
      </c>
      <c r="F16" s="128" t="s">
        <v>10</v>
      </c>
      <c r="G16" s="116" t="s">
        <v>45</v>
      </c>
      <c r="H16" s="117"/>
      <c r="I16" s="117"/>
      <c r="J16" s="117"/>
      <c r="K16" s="118"/>
      <c r="L16" s="116" t="s">
        <v>28</v>
      </c>
      <c r="M16" s="117"/>
      <c r="N16" s="117"/>
      <c r="O16" s="117"/>
      <c r="P16" s="118"/>
      <c r="Q16" s="116" t="s">
        <v>47</v>
      </c>
      <c r="R16" s="117"/>
      <c r="S16" s="117"/>
      <c r="T16" s="117"/>
      <c r="U16" s="118"/>
      <c r="V16" s="119" t="s">
        <v>7</v>
      </c>
      <c r="W16" s="108" t="s">
        <v>7</v>
      </c>
    </row>
    <row r="17" spans="2:23" ht="15.75" hidden="1" thickBot="1" x14ac:dyDescent="0.3">
      <c r="B17" s="111"/>
      <c r="C17" s="127"/>
      <c r="D17" s="113"/>
      <c r="E17" s="115"/>
      <c r="F17" s="129"/>
      <c r="G17" s="6" t="s">
        <v>63</v>
      </c>
      <c r="H17" s="5" t="s">
        <v>2</v>
      </c>
      <c r="I17" s="48" t="s">
        <v>64</v>
      </c>
      <c r="J17" s="48" t="s">
        <v>65</v>
      </c>
      <c r="K17" s="16" t="s">
        <v>6</v>
      </c>
      <c r="L17" s="6" t="s">
        <v>63</v>
      </c>
      <c r="M17" s="5" t="s">
        <v>2</v>
      </c>
      <c r="N17" s="48" t="s">
        <v>64</v>
      </c>
      <c r="O17" s="48" t="s">
        <v>65</v>
      </c>
      <c r="P17" s="16" t="s">
        <v>6</v>
      </c>
      <c r="Q17" s="6" t="s">
        <v>63</v>
      </c>
      <c r="R17" s="5" t="s">
        <v>2</v>
      </c>
      <c r="S17" s="48" t="s">
        <v>64</v>
      </c>
      <c r="T17" s="48" t="s">
        <v>65</v>
      </c>
      <c r="U17" s="16" t="s">
        <v>6</v>
      </c>
      <c r="V17" s="120"/>
      <c r="W17" s="109"/>
    </row>
    <row r="18" spans="2:23" ht="36.75" hidden="1" thickTop="1" x14ac:dyDescent="0.25">
      <c r="B18" s="4">
        <v>1</v>
      </c>
      <c r="C18" s="36" t="s">
        <v>48</v>
      </c>
      <c r="D18" s="54">
        <v>3</v>
      </c>
      <c r="E18" s="53">
        <f t="shared" ref="E18:E24" si="6">W18</f>
        <v>88.066666666666663</v>
      </c>
      <c r="F18" s="39" t="s">
        <v>49</v>
      </c>
      <c r="G18" s="46">
        <v>8.6805555555555559E-3</v>
      </c>
      <c r="H18" s="3"/>
      <c r="I18" s="49">
        <f>G18*86400/15</f>
        <v>50</v>
      </c>
      <c r="J18" s="49">
        <f>I18+H18</f>
        <v>50</v>
      </c>
      <c r="K18" s="51">
        <v>4</v>
      </c>
      <c r="L18" s="46">
        <v>3.3564814814814811E-3</v>
      </c>
      <c r="M18" s="3"/>
      <c r="N18" s="49">
        <f>L18*86400/15</f>
        <v>19.333333333333329</v>
      </c>
      <c r="O18" s="49">
        <f>N18+M18</f>
        <v>19.333333333333329</v>
      </c>
      <c r="P18" s="51">
        <v>3</v>
      </c>
      <c r="Q18" s="46">
        <v>2.7314814814814819E-3</v>
      </c>
      <c r="R18" s="3">
        <v>3</v>
      </c>
      <c r="S18" s="49">
        <f>Q18*86400/15</f>
        <v>15.733333333333336</v>
      </c>
      <c r="T18" s="49">
        <f>S18+R18</f>
        <v>18.733333333333334</v>
      </c>
      <c r="U18" s="51">
        <v>2</v>
      </c>
      <c r="V18" s="31">
        <f>(K18+P18+U18)/3</f>
        <v>3</v>
      </c>
      <c r="W18" s="52">
        <f>T18+O18+J18</f>
        <v>88.066666666666663</v>
      </c>
    </row>
    <row r="19" spans="2:23" ht="36" hidden="1" x14ac:dyDescent="0.25">
      <c r="B19" s="4">
        <v>2</v>
      </c>
      <c r="C19" s="36" t="s">
        <v>50</v>
      </c>
      <c r="D19" s="54">
        <v>1</v>
      </c>
      <c r="E19" s="53">
        <f t="shared" si="6"/>
        <v>60.466666666666669</v>
      </c>
      <c r="F19" s="40" t="s">
        <v>51</v>
      </c>
      <c r="G19" s="46">
        <v>5.138888888888889E-3</v>
      </c>
      <c r="H19" s="3"/>
      <c r="I19" s="49">
        <f t="shared" ref="I19:I24" si="7">G19*86400/15</f>
        <v>29.6</v>
      </c>
      <c r="J19" s="49">
        <f t="shared" ref="J19:J24" si="8">I19+H19</f>
        <v>29.6</v>
      </c>
      <c r="K19" s="51">
        <v>2</v>
      </c>
      <c r="L19" s="46">
        <v>2.7199074074074074E-3</v>
      </c>
      <c r="M19" s="3"/>
      <c r="N19" s="49">
        <f t="shared" ref="N19:N24" si="9">L19*86400/15</f>
        <v>15.666666666666666</v>
      </c>
      <c r="O19" s="49">
        <f t="shared" ref="O19:O24" si="10">N19+M19</f>
        <v>15.666666666666666</v>
      </c>
      <c r="P19" s="51">
        <v>2</v>
      </c>
      <c r="Q19" s="46">
        <v>2.6388888888888885E-3</v>
      </c>
      <c r="R19" s="3"/>
      <c r="S19" s="49">
        <f t="shared" ref="S19:S24" si="11">Q19*86400/15</f>
        <v>15.199999999999998</v>
      </c>
      <c r="T19" s="49">
        <f t="shared" ref="T19:T24" si="12">S19+R19</f>
        <v>15.199999999999998</v>
      </c>
      <c r="U19" s="51">
        <v>1</v>
      </c>
      <c r="V19" s="31">
        <f t="shared" ref="V19:V24" si="13">(K19+P19+U19)/3</f>
        <v>1.6666666666666667</v>
      </c>
      <c r="W19" s="52">
        <f t="shared" ref="W19:W24" si="14">T19+O19+J19</f>
        <v>60.466666666666669</v>
      </c>
    </row>
    <row r="20" spans="2:23" ht="36" hidden="1" x14ac:dyDescent="0.25">
      <c r="B20" s="4">
        <v>3</v>
      </c>
      <c r="C20" s="36" t="s">
        <v>52</v>
      </c>
      <c r="D20" s="54">
        <v>6</v>
      </c>
      <c r="E20" s="53">
        <f t="shared" si="6"/>
        <v>181.39999999999998</v>
      </c>
      <c r="F20" s="40" t="s">
        <v>53</v>
      </c>
      <c r="G20" s="46">
        <v>0</v>
      </c>
      <c r="H20" s="44">
        <v>100</v>
      </c>
      <c r="I20" s="49">
        <f t="shared" si="7"/>
        <v>0</v>
      </c>
      <c r="J20" s="49">
        <f t="shared" si="8"/>
        <v>100</v>
      </c>
      <c r="K20" s="51">
        <v>6</v>
      </c>
      <c r="L20" s="46">
        <v>5.0925925925925921E-3</v>
      </c>
      <c r="M20" s="9">
        <v>22</v>
      </c>
      <c r="N20" s="49">
        <f t="shared" si="9"/>
        <v>29.333333333333329</v>
      </c>
      <c r="O20" s="49">
        <f t="shared" si="10"/>
        <v>51.333333333333329</v>
      </c>
      <c r="P20" s="51">
        <v>7</v>
      </c>
      <c r="Q20" s="46">
        <v>4.6990740740740743E-3</v>
      </c>
      <c r="R20" s="9">
        <v>3</v>
      </c>
      <c r="S20" s="49">
        <f t="shared" si="11"/>
        <v>27.066666666666666</v>
      </c>
      <c r="T20" s="49">
        <f t="shared" si="12"/>
        <v>30.066666666666666</v>
      </c>
      <c r="U20" s="51">
        <v>5</v>
      </c>
      <c r="V20" s="31">
        <f t="shared" si="13"/>
        <v>6</v>
      </c>
      <c r="W20" s="52">
        <f t="shared" si="14"/>
        <v>181.39999999999998</v>
      </c>
    </row>
    <row r="21" spans="2:23" ht="36" hidden="1" x14ac:dyDescent="0.25">
      <c r="B21" s="4">
        <v>4</v>
      </c>
      <c r="C21" s="36" t="s">
        <v>54</v>
      </c>
      <c r="D21" s="54">
        <v>5</v>
      </c>
      <c r="E21" s="53">
        <f t="shared" si="6"/>
        <v>161</v>
      </c>
      <c r="F21" s="40" t="s">
        <v>55</v>
      </c>
      <c r="G21" s="46">
        <v>0</v>
      </c>
      <c r="H21" s="44">
        <v>100</v>
      </c>
      <c r="I21" s="49">
        <f t="shared" si="7"/>
        <v>0</v>
      </c>
      <c r="J21" s="49">
        <f t="shared" si="8"/>
        <v>100</v>
      </c>
      <c r="K21" s="51">
        <v>6</v>
      </c>
      <c r="L21" s="46">
        <v>4.7337962962962958E-3</v>
      </c>
      <c r="M21" s="44"/>
      <c r="N21" s="49">
        <f t="shared" si="9"/>
        <v>27.266666666666662</v>
      </c>
      <c r="O21" s="49">
        <f t="shared" si="10"/>
        <v>27.266666666666662</v>
      </c>
      <c r="P21" s="51">
        <v>4</v>
      </c>
      <c r="Q21" s="46">
        <v>5.3356481481481484E-3</v>
      </c>
      <c r="R21" s="44">
        <v>3</v>
      </c>
      <c r="S21" s="49">
        <f t="shared" si="11"/>
        <v>30.733333333333334</v>
      </c>
      <c r="T21" s="49">
        <f t="shared" si="12"/>
        <v>33.733333333333334</v>
      </c>
      <c r="U21" s="51">
        <v>7</v>
      </c>
      <c r="V21" s="31">
        <f t="shared" si="13"/>
        <v>5.666666666666667</v>
      </c>
      <c r="W21" s="52">
        <f t="shared" si="14"/>
        <v>161</v>
      </c>
    </row>
    <row r="22" spans="2:23" ht="36" hidden="1" x14ac:dyDescent="0.25">
      <c r="B22" s="4">
        <v>5</v>
      </c>
      <c r="C22" s="36" t="s">
        <v>56</v>
      </c>
      <c r="D22" s="54">
        <v>2</v>
      </c>
      <c r="E22" s="53">
        <f t="shared" si="6"/>
        <v>64.26666666666668</v>
      </c>
      <c r="F22" s="40" t="s">
        <v>57</v>
      </c>
      <c r="G22" s="46">
        <v>4.8726851851851856E-3</v>
      </c>
      <c r="H22" s="44"/>
      <c r="I22" s="49">
        <f t="shared" si="7"/>
        <v>28.06666666666667</v>
      </c>
      <c r="J22" s="49">
        <f t="shared" si="8"/>
        <v>28.06666666666667</v>
      </c>
      <c r="K22" s="51">
        <v>1</v>
      </c>
      <c r="L22" s="46">
        <v>2.6041666666666665E-3</v>
      </c>
      <c r="M22" s="44"/>
      <c r="N22" s="49">
        <f t="shared" si="9"/>
        <v>15</v>
      </c>
      <c r="O22" s="49">
        <f t="shared" si="10"/>
        <v>15</v>
      </c>
      <c r="P22" s="51">
        <v>1</v>
      </c>
      <c r="Q22" s="46">
        <v>3.6805555555555554E-3</v>
      </c>
      <c r="R22" s="44"/>
      <c r="S22" s="49">
        <f t="shared" si="11"/>
        <v>21.2</v>
      </c>
      <c r="T22" s="49">
        <f t="shared" si="12"/>
        <v>21.2</v>
      </c>
      <c r="U22" s="51">
        <v>3</v>
      </c>
      <c r="V22" s="31">
        <f t="shared" si="13"/>
        <v>1.6666666666666667</v>
      </c>
      <c r="W22" s="52">
        <f t="shared" si="14"/>
        <v>64.26666666666668</v>
      </c>
    </row>
    <row r="23" spans="2:23" ht="36" hidden="1" x14ac:dyDescent="0.25">
      <c r="B23" s="4">
        <v>6</v>
      </c>
      <c r="C23" s="36" t="s">
        <v>58</v>
      </c>
      <c r="D23" s="54">
        <v>4</v>
      </c>
      <c r="E23" s="53">
        <f t="shared" si="6"/>
        <v>157.93333333333334</v>
      </c>
      <c r="F23" s="40" t="s">
        <v>59</v>
      </c>
      <c r="G23" s="46">
        <v>1.5868055555555555E-2</v>
      </c>
      <c r="H23" s="44">
        <f>3+3</f>
        <v>6</v>
      </c>
      <c r="I23" s="49">
        <f t="shared" si="7"/>
        <v>91.4</v>
      </c>
      <c r="J23" s="49">
        <f t="shared" si="8"/>
        <v>97.4</v>
      </c>
      <c r="K23" s="51">
        <v>5</v>
      </c>
      <c r="L23" s="46">
        <v>6.1574074074074074E-3</v>
      </c>
      <c r="M23" s="44"/>
      <c r="N23" s="49">
        <f t="shared" si="9"/>
        <v>35.466666666666669</v>
      </c>
      <c r="O23" s="49">
        <f t="shared" si="10"/>
        <v>35.466666666666669</v>
      </c>
      <c r="P23" s="51">
        <v>5</v>
      </c>
      <c r="Q23" s="46">
        <v>4.3518518518518515E-3</v>
      </c>
      <c r="R23" s="44"/>
      <c r="S23" s="49">
        <f t="shared" si="11"/>
        <v>25.066666666666666</v>
      </c>
      <c r="T23" s="49">
        <f t="shared" si="12"/>
        <v>25.066666666666666</v>
      </c>
      <c r="U23" s="51">
        <v>4</v>
      </c>
      <c r="V23" s="31">
        <f t="shared" si="13"/>
        <v>4.666666666666667</v>
      </c>
      <c r="W23" s="52">
        <f t="shared" si="14"/>
        <v>157.93333333333334</v>
      </c>
    </row>
    <row r="24" spans="2:23" ht="36" hidden="1" x14ac:dyDescent="0.25">
      <c r="B24" s="4">
        <v>7</v>
      </c>
      <c r="C24" s="36" t="s">
        <v>61</v>
      </c>
      <c r="D24" s="29" t="s">
        <v>60</v>
      </c>
      <c r="E24" s="53">
        <f t="shared" si="6"/>
        <v>125.86666666666667</v>
      </c>
      <c r="F24" s="40" t="s">
        <v>62</v>
      </c>
      <c r="G24" s="46">
        <v>8.0439814814814818E-3</v>
      </c>
      <c r="H24" s="44">
        <v>3</v>
      </c>
      <c r="I24" s="49">
        <f t="shared" si="7"/>
        <v>46.333333333333336</v>
      </c>
      <c r="J24" s="49">
        <f t="shared" si="8"/>
        <v>49.333333333333336</v>
      </c>
      <c r="K24" s="51">
        <v>3</v>
      </c>
      <c r="L24" s="46">
        <v>7.7546296296296287E-3</v>
      </c>
      <c r="M24" s="44"/>
      <c r="N24" s="49">
        <f t="shared" si="9"/>
        <v>44.666666666666657</v>
      </c>
      <c r="O24" s="49">
        <f t="shared" si="10"/>
        <v>44.666666666666657</v>
      </c>
      <c r="P24" s="51">
        <v>6</v>
      </c>
      <c r="Q24" s="46">
        <v>4.1435185185185186E-3</v>
      </c>
      <c r="R24" s="44">
        <v>8</v>
      </c>
      <c r="S24" s="49">
        <f t="shared" si="11"/>
        <v>23.866666666666667</v>
      </c>
      <c r="T24" s="49">
        <f t="shared" si="12"/>
        <v>31.866666666666667</v>
      </c>
      <c r="U24" s="51">
        <v>6</v>
      </c>
      <c r="V24" s="31">
        <f t="shared" si="13"/>
        <v>5</v>
      </c>
      <c r="W24" s="52">
        <f t="shared" si="14"/>
        <v>125.86666666666667</v>
      </c>
    </row>
    <row r="25" spans="2:23" hidden="1" x14ac:dyDescent="0.3"/>
    <row r="26" spans="2:23" hidden="1" x14ac:dyDescent="0.3"/>
    <row r="27" spans="2:23" hidden="1" x14ac:dyDescent="0.3">
      <c r="C27" s="121" t="s">
        <v>36</v>
      </c>
    </row>
    <row r="28" spans="2:23" hidden="1" x14ac:dyDescent="0.3">
      <c r="C28" s="122"/>
    </row>
    <row r="29" spans="2:23" hidden="1" x14ac:dyDescent="0.3">
      <c r="C29" s="123" t="s">
        <v>20</v>
      </c>
    </row>
    <row r="30" spans="2:23" hidden="1" x14ac:dyDescent="0.3">
      <c r="C30" s="123"/>
    </row>
    <row r="31" spans="2:23" hidden="1" x14ac:dyDescent="0.3">
      <c r="C31" s="124" t="s">
        <v>34</v>
      </c>
    </row>
    <row r="32" spans="2:23" hidden="1" x14ac:dyDescent="0.3">
      <c r="C32" s="124"/>
    </row>
    <row r="33" spans="3:3" hidden="1" x14ac:dyDescent="0.3">
      <c r="C33" s="125" t="s">
        <v>35</v>
      </c>
    </row>
    <row r="34" spans="3:3" hidden="1" x14ac:dyDescent="0.3">
      <c r="C34" s="125"/>
    </row>
    <row r="35" spans="3:3" hidden="1" x14ac:dyDescent="0.3"/>
  </sheetData>
  <sortState ref="B5:W11">
    <sortCondition ref="E5:E11"/>
  </sortState>
  <mergeCells count="26">
    <mergeCell ref="B2:E2"/>
    <mergeCell ref="B3:E3"/>
    <mergeCell ref="B4:B5"/>
    <mergeCell ref="C4:C5"/>
    <mergeCell ref="D4:D5"/>
    <mergeCell ref="E4:E5"/>
    <mergeCell ref="W4:W5"/>
    <mergeCell ref="B16:B17"/>
    <mergeCell ref="C16:C17"/>
    <mergeCell ref="D16:D17"/>
    <mergeCell ref="E16:E17"/>
    <mergeCell ref="F16:F17"/>
    <mergeCell ref="G16:K16"/>
    <mergeCell ref="L16:P16"/>
    <mergeCell ref="Q16:U16"/>
    <mergeCell ref="V16:V17"/>
    <mergeCell ref="F4:F5"/>
    <mergeCell ref="G4:K4"/>
    <mergeCell ref="L4:P4"/>
    <mergeCell ref="Q4:U4"/>
    <mergeCell ref="V4:V5"/>
    <mergeCell ref="C27:C28"/>
    <mergeCell ref="C29:C30"/>
    <mergeCell ref="C31:C32"/>
    <mergeCell ref="C33:C34"/>
    <mergeCell ref="W16:W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Связки</vt:lpstr>
      <vt:lpstr>Личные (2018)</vt:lpstr>
      <vt:lpstr>Связки (2018)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Чумаченко</dc:creator>
  <cp:lastModifiedBy>S.4uma</cp:lastModifiedBy>
  <cp:lastPrinted>2017-03-27T12:02:03Z</cp:lastPrinted>
  <dcterms:created xsi:type="dcterms:W3CDTF">2017-03-19T13:37:16Z</dcterms:created>
  <dcterms:modified xsi:type="dcterms:W3CDTF">2018-03-16T08:03:48Z</dcterms:modified>
</cp:coreProperties>
</file>